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ksandra.radosavlj\Desktop\"/>
    </mc:Choice>
  </mc:AlternateContent>
  <xr:revisionPtr revIDLastSave="0" documentId="8_{4D03D369-BC93-40E2-B6CC-EE51C3392863}" xr6:coauthVersionLast="47" xr6:coauthVersionMax="47" xr10:uidLastSave="{00000000-0000-0000-0000-000000000000}"/>
  <bookViews>
    <workbookView xWindow="15" yWindow="2625" windowWidth="21600" windowHeight="11385" tabRatio="878" firstSheet="7" activeTab="21" xr2:uid="{00000000-000D-0000-FFFF-FFFF00000000}"/>
  </bookViews>
  <sheets>
    <sheet name="Прилог 1" sheetId="62" r:id="rId1"/>
    <sheet name="Прилог 1а" sheetId="63" r:id="rId2"/>
    <sheet name="Прилог 1б" sheetId="64" r:id="rId3"/>
    <sheet name="Прилог 2" sheetId="65" r:id="rId4"/>
    <sheet name="Прилог 3" sheetId="66" r:id="rId5"/>
    <sheet name="Прилог 4" sheetId="56" r:id="rId6"/>
    <sheet name="Прилог 4 наставак" sheetId="59" r:id="rId7"/>
    <sheet name="Прилог 5" sheetId="67" r:id="rId8"/>
    <sheet name="Прилог 5а" sheetId="68" r:id="rId9"/>
    <sheet name="Прилог 5б" sheetId="69" r:id="rId10"/>
    <sheet name="Прилог 6" sheetId="46" r:id="rId11"/>
    <sheet name="Прилог 7 измена" sheetId="34" r:id="rId12"/>
    <sheet name="Прилог  8" sheetId="43" r:id="rId13"/>
    <sheet name="Прилог 9" sheetId="55" r:id="rId14"/>
    <sheet name="Прилог 10" sheetId="71" r:id="rId15"/>
    <sheet name="Прилог 11" sheetId="35" r:id="rId16"/>
    <sheet name="Прилог 11a измена" sheetId="60" r:id="rId17"/>
    <sheet name="Прилог 11б" sheetId="70" r:id="rId18"/>
    <sheet name="Прилог 12" sheetId="54" r:id="rId19"/>
    <sheet name="Прилог 13" sheetId="36" r:id="rId20"/>
    <sheet name="Прилог 14" sheetId="50" r:id="rId21"/>
    <sheet name="Прилог 15измена" sheetId="22" r:id="rId22"/>
    <sheet name="Прилог 16" sheetId="24" r:id="rId23"/>
    <sheet name="Прилог 17" sheetId="20" r:id="rId24"/>
  </sheets>
  <definedNames>
    <definedName name="_xlnm.Print_Area" localSheetId="15">'Прилог 11'!$A$2:$N$70</definedName>
    <definedName name="_xlnm.Print_Area" localSheetId="17">'Прилог 11б'!$A$2:$N$49</definedName>
    <definedName name="_xlnm.Print_Area" localSheetId="19">'Прилог 13'!$B$1:$J$43</definedName>
    <definedName name="_xlnm.Print_Area" localSheetId="20">'Прилог 14'!$B$2:$Q$26</definedName>
    <definedName name="_xlnm.Print_Area" localSheetId="21">'Прилог 15измена'!$A$1:$I$82</definedName>
    <definedName name="_xlnm.Print_Area" localSheetId="22">'Прилог 16'!$B$1:$O$33</definedName>
    <definedName name="_xlnm.Print_Area" localSheetId="23">'Прилог 17'!$B$1:$I$17</definedName>
    <definedName name="_xlnm.Print_Area" localSheetId="5">'Прилог 4'!$A$1:$F$50</definedName>
    <definedName name="_xlnm.Print_Area" localSheetId="6">'Прилог 4 наставак'!$A$1:$F$47</definedName>
    <definedName name="_xlnm.Print_Area" localSheetId="11">'Прилог 7 измена'!$B$1:$I$41</definedName>
    <definedName name="_xlnm.Print_Area" localSheetId="13">'Прилог 9'!$B$1:$L$31</definedName>
    <definedName name="_xlnm.Print_Titles" localSheetId="0">'Прилог 1'!$4:$5</definedName>
    <definedName name="_xlnm.Print_Titles" localSheetId="1">'Прилог 1а'!$5:$6</definedName>
    <definedName name="_xlnm.Print_Titles" localSheetId="2">'Прилог 1б'!$5:$6</definedName>
    <definedName name="_xlnm.Print_Titles" localSheetId="7">'Прилог 5'!$4:$5</definedName>
    <definedName name="_xlnm.Print_Titles" localSheetId="8">'Прилог 5а'!$5:$8</definedName>
    <definedName name="_xlnm.Print_Titles" localSheetId="9">'Прилог 5б'!$5:$7</definedName>
  </definedNames>
  <calcPr calcId="191029"/>
</workbook>
</file>

<file path=xl/calcChain.xml><?xml version="1.0" encoding="utf-8"?>
<calcChain xmlns="http://schemas.openxmlformats.org/spreadsheetml/2006/main">
  <c r="G38" i="70" l="1"/>
  <c r="G39" i="70"/>
  <c r="G40" i="70"/>
  <c r="G41" i="70"/>
  <c r="G42" i="70"/>
  <c r="G43" i="70"/>
  <c r="G44" i="70"/>
  <c r="G45" i="70"/>
  <c r="G46" i="70"/>
  <c r="G37" i="70"/>
  <c r="G14" i="70"/>
  <c r="G15" i="70"/>
  <c r="G16" i="70"/>
  <c r="G17" i="70"/>
  <c r="G18" i="70"/>
  <c r="G19" i="70"/>
  <c r="G20" i="70"/>
  <c r="G21" i="70"/>
  <c r="G22" i="70"/>
  <c r="G13" i="70"/>
  <c r="G59" i="35"/>
  <c r="G60" i="35"/>
  <c r="G61" i="35"/>
  <c r="G62" i="35"/>
  <c r="G63" i="35"/>
  <c r="G64" i="35"/>
  <c r="G65" i="35"/>
  <c r="G66" i="35"/>
  <c r="G67" i="35"/>
  <c r="G58" i="35"/>
  <c r="G36" i="35"/>
  <c r="G37" i="35"/>
  <c r="G38" i="35"/>
  <c r="G39" i="35"/>
  <c r="G40" i="35"/>
  <c r="G41" i="35"/>
  <c r="G42" i="35"/>
  <c r="G43" i="35"/>
  <c r="G44" i="35"/>
  <c r="G35" i="35"/>
  <c r="G14" i="69"/>
  <c r="G59" i="69" s="1"/>
  <c r="F14" i="69"/>
  <c r="F59" i="69" s="1"/>
  <c r="E14" i="69"/>
  <c r="E59" i="69" s="1"/>
  <c r="D14" i="69"/>
  <c r="D59" i="69" s="1"/>
  <c r="G9" i="69"/>
  <c r="G23" i="69" s="1"/>
  <c r="F9" i="69"/>
  <c r="F58" i="69" s="1"/>
  <c r="E9" i="69"/>
  <c r="E58" i="69" s="1"/>
  <c r="D9" i="69"/>
  <c r="D58" i="69" s="1"/>
  <c r="G58" i="69" l="1"/>
  <c r="G61" i="69" s="1"/>
  <c r="F61" i="69"/>
  <c r="E61" i="69"/>
  <c r="D60" i="69"/>
  <c r="G132" i="67"/>
  <c r="G111" i="67" s="1"/>
  <c r="G141" i="67" s="1"/>
  <c r="F132" i="67"/>
  <c r="F111" i="67" s="1"/>
  <c r="F141" i="67" s="1"/>
  <c r="E132" i="67"/>
  <c r="E111" i="67" s="1"/>
  <c r="E141" i="67" s="1"/>
  <c r="G57" i="67" l="1"/>
  <c r="F57" i="67"/>
  <c r="E57" i="67"/>
  <c r="G43" i="67"/>
  <c r="G41" i="67" s="1"/>
  <c r="G74" i="67" s="1"/>
  <c r="F43" i="67"/>
  <c r="F41" i="67" s="1"/>
  <c r="F74" i="67" s="1"/>
  <c r="E43" i="67"/>
  <c r="H132" i="67"/>
  <c r="H111" i="67" s="1"/>
  <c r="E41" i="67" l="1"/>
  <c r="E74" i="67" s="1"/>
  <c r="H141" i="67"/>
  <c r="H57" i="67"/>
  <c r="H41" i="67" s="1"/>
  <c r="H74" i="67" s="1"/>
  <c r="G25" i="68" l="1"/>
  <c r="G22" i="68" s="1"/>
  <c r="G56" i="68" s="1"/>
  <c r="F25" i="68"/>
  <c r="F22" i="68" s="1"/>
  <c r="F56" i="68" s="1"/>
  <c r="E25" i="68"/>
  <c r="E22" i="68" s="1"/>
  <c r="E56" i="68" s="1"/>
  <c r="E9" i="68"/>
  <c r="E54" i="68" s="1"/>
  <c r="F9" i="68"/>
  <c r="F54" i="68" s="1"/>
  <c r="G9" i="68"/>
  <c r="G54" i="68" s="1"/>
  <c r="H9" i="68"/>
  <c r="H54" i="68" s="1"/>
  <c r="H25" i="68"/>
  <c r="H22" i="68" s="1"/>
  <c r="H56" i="68" s="1"/>
  <c r="M48" i="70"/>
  <c r="N47" i="70"/>
  <c r="N48" i="70" s="1"/>
  <c r="M47" i="70"/>
  <c r="L47" i="70"/>
  <c r="L48" i="70" s="1"/>
  <c r="D47" i="70"/>
  <c r="D48" i="70" s="1"/>
  <c r="C47" i="70"/>
  <c r="C48" i="70" s="1"/>
  <c r="E14" i="64"/>
  <c r="E13" i="64" s="1"/>
  <c r="E58" i="64" s="1"/>
  <c r="E9" i="64"/>
  <c r="E8" i="64" s="1"/>
  <c r="E57" i="64" s="1"/>
  <c r="E59" i="64" s="1"/>
  <c r="F52" i="63"/>
  <c r="F56" i="63" s="1"/>
  <c r="F23" i="63"/>
  <c r="F20" i="63" s="1"/>
  <c r="F54" i="63" s="1"/>
  <c r="F7" i="63"/>
  <c r="F123" i="62"/>
  <c r="F131" i="62"/>
  <c r="F56" i="62"/>
  <c r="F40" i="62" s="1"/>
  <c r="F73" i="62" s="1"/>
  <c r="E34" i="68" l="1"/>
  <c r="H34" i="68"/>
  <c r="F110" i="62"/>
  <c r="F140" i="62" s="1"/>
  <c r="F34" i="68"/>
  <c r="F33" i="63"/>
  <c r="E22" i="64"/>
  <c r="G34" i="68"/>
  <c r="M24" i="70"/>
  <c r="N23" i="70"/>
  <c r="N24" i="70" s="1"/>
  <c r="M23" i="70"/>
  <c r="L23" i="70"/>
  <c r="L24" i="70" s="1"/>
  <c r="C23" i="70"/>
  <c r="C24" i="70" s="1"/>
  <c r="D23" i="70"/>
  <c r="D24" i="70" s="1"/>
  <c r="F46" i="70"/>
  <c r="E46" i="70"/>
  <c r="H45" i="70"/>
  <c r="F45" i="70"/>
  <c r="E45" i="70"/>
  <c r="F44" i="70"/>
  <c r="H44" i="70" s="1"/>
  <c r="E44" i="70"/>
  <c r="F43" i="70"/>
  <c r="E43" i="70"/>
  <c r="F42" i="70"/>
  <c r="E42" i="70"/>
  <c r="F41" i="70"/>
  <c r="H41" i="70" s="1"/>
  <c r="E41" i="70"/>
  <c r="F40" i="70"/>
  <c r="H40" i="70" s="1"/>
  <c r="E40" i="70"/>
  <c r="F39" i="70"/>
  <c r="E39" i="70"/>
  <c r="F38" i="70"/>
  <c r="E38" i="70"/>
  <c r="H37" i="70"/>
  <c r="F37" i="70"/>
  <c r="E37" i="70"/>
  <c r="G36" i="70"/>
  <c r="F36" i="70"/>
  <c r="E36" i="70"/>
  <c r="G35" i="70"/>
  <c r="F35" i="70"/>
  <c r="E35" i="70"/>
  <c r="E22" i="70"/>
  <c r="H21" i="70"/>
  <c r="E21" i="70"/>
  <c r="H20" i="70"/>
  <c r="E20" i="70"/>
  <c r="H19" i="70"/>
  <c r="E19" i="70"/>
  <c r="H18" i="70"/>
  <c r="E18" i="70"/>
  <c r="H17" i="70"/>
  <c r="E17" i="70"/>
  <c r="H16" i="70"/>
  <c r="E16" i="70"/>
  <c r="H15" i="70"/>
  <c r="E15" i="70"/>
  <c r="H14" i="70"/>
  <c r="E14" i="70"/>
  <c r="H13" i="70"/>
  <c r="E13" i="70"/>
  <c r="G12" i="70"/>
  <c r="F12" i="70"/>
  <c r="E12" i="70"/>
  <c r="G11" i="70"/>
  <c r="F11" i="70"/>
  <c r="F23" i="70" s="1"/>
  <c r="F24" i="70" s="1"/>
  <c r="E11" i="70"/>
  <c r="H72" i="22"/>
  <c r="G72" i="22"/>
  <c r="F72" i="22"/>
  <c r="E72" i="22"/>
  <c r="D72" i="22"/>
  <c r="H35" i="22"/>
  <c r="G35" i="22"/>
  <c r="F35" i="22"/>
  <c r="E35" i="22"/>
  <c r="D35" i="22"/>
  <c r="E20" i="54"/>
  <c r="J41" i="54"/>
  <c r="J42" i="54" s="1"/>
  <c r="I41" i="54"/>
  <c r="I42" i="54" s="1"/>
  <c r="H41" i="54"/>
  <c r="H42" i="54" s="1"/>
  <c r="F41" i="54"/>
  <c r="F42" i="54" s="1"/>
  <c r="E41" i="54"/>
  <c r="E42" i="54" s="1"/>
  <c r="D41" i="54"/>
  <c r="D42" i="54" s="1"/>
  <c r="J19" i="54"/>
  <c r="J20" i="54" s="1"/>
  <c r="I19" i="54"/>
  <c r="I20" i="54" s="1"/>
  <c r="H19" i="54"/>
  <c r="H20" i="54" s="1"/>
  <c r="F19" i="54"/>
  <c r="F20" i="54" s="1"/>
  <c r="E19" i="54"/>
  <c r="D19" i="54"/>
  <c r="D20" i="54" s="1"/>
  <c r="G23" i="70" l="1"/>
  <c r="G24" i="70" s="1"/>
  <c r="H36" i="70"/>
  <c r="G47" i="70"/>
  <c r="E23" i="70"/>
  <c r="E24" i="70" s="1"/>
  <c r="H12" i="70"/>
  <c r="H42" i="70"/>
  <c r="H46" i="70"/>
  <c r="G48" i="70"/>
  <c r="H11" i="70"/>
  <c r="E47" i="70"/>
  <c r="E48" i="70" s="1"/>
  <c r="F47" i="70"/>
  <c r="F48" i="70" s="1"/>
  <c r="H35" i="70"/>
  <c r="H47" i="70" s="1"/>
  <c r="H48" i="70" s="1"/>
  <c r="H39" i="70"/>
  <c r="H43" i="70"/>
  <c r="H22" i="70"/>
  <c r="H23" i="70" s="1"/>
  <c r="H24" i="70" s="1"/>
  <c r="H38" i="70"/>
  <c r="G57" i="35"/>
  <c r="G56" i="35"/>
  <c r="N68" i="35"/>
  <c r="M68" i="35"/>
  <c r="M69" i="35" s="1"/>
  <c r="E57" i="35"/>
  <c r="E58" i="35"/>
  <c r="E59" i="35"/>
  <c r="E60" i="35"/>
  <c r="E61" i="35"/>
  <c r="E62" i="35"/>
  <c r="E63" i="35"/>
  <c r="E64" i="35"/>
  <c r="E65" i="35"/>
  <c r="E66" i="35"/>
  <c r="E67" i="35"/>
  <c r="E56" i="35"/>
  <c r="D68" i="35"/>
  <c r="D69" i="35" s="1"/>
  <c r="L68" i="35"/>
  <c r="F67" i="35"/>
  <c r="F66" i="35"/>
  <c r="F65" i="35"/>
  <c r="H65" i="35" s="1"/>
  <c r="F64" i="35"/>
  <c r="F63" i="35"/>
  <c r="F62" i="35"/>
  <c r="F61" i="35"/>
  <c r="H61" i="35" s="1"/>
  <c r="F60" i="35"/>
  <c r="F59" i="35"/>
  <c r="F58" i="35"/>
  <c r="F57" i="35"/>
  <c r="F56" i="35"/>
  <c r="C68" i="35"/>
  <c r="C69" i="35" s="1"/>
  <c r="G34" i="35"/>
  <c r="G33" i="35"/>
  <c r="F34" i="35"/>
  <c r="H38" i="35"/>
  <c r="H42" i="35"/>
  <c r="N45" i="35"/>
  <c r="M45" i="35"/>
  <c r="L45" i="35"/>
  <c r="E34" i="35"/>
  <c r="E36" i="35"/>
  <c r="E37" i="35"/>
  <c r="E38" i="35"/>
  <c r="E39" i="35"/>
  <c r="E40" i="35"/>
  <c r="E41" i="35"/>
  <c r="E42" i="35"/>
  <c r="E43" i="35"/>
  <c r="E44" i="35"/>
  <c r="H34" i="35" l="1"/>
  <c r="H57" i="35"/>
  <c r="H36" i="35"/>
  <c r="H43" i="35"/>
  <c r="H39" i="35"/>
  <c r="F68" i="35"/>
  <c r="F69" i="35" s="1"/>
  <c r="G68" i="35"/>
  <c r="G69" i="35" s="1"/>
  <c r="H64" i="35"/>
  <c r="H60" i="35"/>
  <c r="H44" i="35"/>
  <c r="H67" i="35"/>
  <c r="H63" i="35"/>
  <c r="H59" i="35"/>
  <c r="H40" i="35"/>
  <c r="H41" i="35"/>
  <c r="H37" i="35"/>
  <c r="E68" i="35"/>
  <c r="E69" i="35" s="1"/>
  <c r="H66" i="35"/>
  <c r="H62" i="35"/>
  <c r="H58" i="35"/>
  <c r="H56" i="35"/>
  <c r="G10" i="35"/>
  <c r="G11" i="35"/>
  <c r="H11" i="35" s="1"/>
  <c r="G12" i="35"/>
  <c r="G13" i="35"/>
  <c r="G14" i="35"/>
  <c r="G15" i="35"/>
  <c r="H15" i="35" s="1"/>
  <c r="G16" i="35"/>
  <c r="G17" i="35"/>
  <c r="G18" i="35"/>
  <c r="G19" i="35"/>
  <c r="H19" i="35" s="1"/>
  <c r="G9" i="35"/>
  <c r="F11" i="35"/>
  <c r="F12" i="35"/>
  <c r="F13" i="35"/>
  <c r="F14" i="35"/>
  <c r="F15" i="35"/>
  <c r="F16" i="35"/>
  <c r="F17" i="35"/>
  <c r="F18" i="35"/>
  <c r="F19" i="35"/>
  <c r="F10" i="35"/>
  <c r="F9" i="35"/>
  <c r="N21" i="35"/>
  <c r="L21" i="35"/>
  <c r="M21" i="35"/>
  <c r="M22" i="35" s="1"/>
  <c r="E10" i="35"/>
  <c r="E11" i="35"/>
  <c r="E12" i="35"/>
  <c r="E13" i="35"/>
  <c r="E14" i="35"/>
  <c r="E15" i="35"/>
  <c r="E16" i="35"/>
  <c r="E17" i="35"/>
  <c r="E18" i="35"/>
  <c r="E19" i="35"/>
  <c r="E9" i="35"/>
  <c r="D21" i="35"/>
  <c r="D22" i="35" s="1"/>
  <c r="C21" i="35"/>
  <c r="C22" i="35" s="1"/>
  <c r="H17" i="35" l="1"/>
  <c r="H13" i="35"/>
  <c r="H68" i="35"/>
  <c r="H69" i="35" s="1"/>
  <c r="F21" i="35"/>
  <c r="F22" i="35" s="1"/>
  <c r="H18" i="35"/>
  <c r="H14" i="35"/>
  <c r="H10" i="35"/>
  <c r="H16" i="35"/>
  <c r="H12" i="35"/>
  <c r="G21" i="35"/>
  <c r="G22" i="35" s="1"/>
  <c r="E22" i="35"/>
  <c r="E21" i="35"/>
  <c r="H9" i="35"/>
  <c r="E15" i="55"/>
  <c r="D15" i="55"/>
  <c r="L13" i="55"/>
  <c r="K13" i="55"/>
  <c r="L30" i="55"/>
  <c r="K30" i="55"/>
  <c r="D24" i="55"/>
  <c r="F24" i="55"/>
  <c r="G24" i="55"/>
  <c r="E24" i="55"/>
  <c r="H30" i="43"/>
  <c r="G30" i="43"/>
  <c r="F30" i="43"/>
  <c r="E30" i="43"/>
  <c r="D30" i="43"/>
  <c r="H21" i="35" l="1"/>
  <c r="H22" i="35" s="1"/>
  <c r="D13" i="64"/>
  <c r="D8" i="64"/>
  <c r="E131" i="62"/>
  <c r="E110" i="62" s="1"/>
  <c r="E91" i="62"/>
  <c r="E56" i="62"/>
  <c r="E40" i="62" s="1"/>
  <c r="E73" i="62" s="1"/>
  <c r="E140" i="62" l="1"/>
  <c r="E23" i="63"/>
  <c r="E20" i="63" s="1"/>
  <c r="E7" i="63"/>
  <c r="E32" i="63" l="1"/>
  <c r="F16" i="59"/>
  <c r="E16" i="59"/>
  <c r="D16" i="59"/>
  <c r="C16" i="59"/>
  <c r="E44" i="56"/>
  <c r="D44" i="56"/>
  <c r="C44" i="56"/>
  <c r="D43" i="56"/>
  <c r="C43" i="56"/>
  <c r="E39" i="56"/>
  <c r="D39" i="56"/>
  <c r="C39" i="56"/>
  <c r="D38" i="56"/>
  <c r="C38" i="56"/>
  <c r="E35" i="56"/>
  <c r="D35" i="56"/>
  <c r="C35" i="56"/>
  <c r="D34" i="56"/>
  <c r="C34" i="56"/>
  <c r="E30" i="56"/>
  <c r="D30" i="56"/>
  <c r="C30" i="56"/>
  <c r="D29" i="56"/>
  <c r="C29" i="56"/>
  <c r="D24" i="56"/>
  <c r="C24" i="56"/>
  <c r="E23" i="56"/>
  <c r="E26" i="56" s="1"/>
  <c r="D23" i="56"/>
  <c r="E22" i="56"/>
  <c r="D22" i="56"/>
  <c r="C22" i="56"/>
  <c r="D21" i="56"/>
  <c r="C21" i="56"/>
  <c r="E18" i="56"/>
  <c r="D18" i="56"/>
  <c r="C18" i="56"/>
  <c r="D17" i="56"/>
  <c r="C17" i="56"/>
  <c r="E14" i="56"/>
  <c r="D14" i="56"/>
  <c r="C14" i="56"/>
  <c r="D13" i="56"/>
  <c r="C13" i="56"/>
  <c r="E10" i="56"/>
  <c r="D10" i="56"/>
  <c r="C10" i="56"/>
  <c r="D9" i="56"/>
  <c r="C9" i="56"/>
  <c r="C25" i="56" l="1"/>
  <c r="D26" i="56"/>
  <c r="D25" i="56"/>
  <c r="C26" i="56"/>
  <c r="F10" i="56" l="1"/>
  <c r="G40" i="54" l="1"/>
  <c r="C7" i="36"/>
  <c r="G7" i="36"/>
  <c r="C8" i="36"/>
  <c r="G8" i="36"/>
  <c r="C9" i="36"/>
  <c r="G9" i="36"/>
  <c r="C10" i="36"/>
  <c r="G10" i="36"/>
  <c r="C11" i="36"/>
  <c r="G11" i="36"/>
  <c r="C12" i="36"/>
  <c r="G12" i="36"/>
  <c r="C13" i="36"/>
  <c r="G13" i="36"/>
  <c r="C14" i="36"/>
  <c r="G14" i="36"/>
  <c r="C15" i="36"/>
  <c r="G15" i="36"/>
  <c r="C16" i="36"/>
  <c r="G16" i="36"/>
  <c r="C17" i="36"/>
  <c r="G17" i="36"/>
  <c r="C18" i="36"/>
  <c r="G18" i="36"/>
  <c r="C29" i="36"/>
  <c r="G29" i="36"/>
  <c r="C30" i="36"/>
  <c r="G30" i="36"/>
  <c r="C31" i="36"/>
  <c r="G31" i="36"/>
  <c r="C32" i="36"/>
  <c r="G32" i="36"/>
  <c r="C33" i="36"/>
  <c r="G33" i="36"/>
  <c r="C34" i="36"/>
  <c r="G34" i="36"/>
  <c r="C35" i="36"/>
  <c r="G35" i="36"/>
  <c r="C36" i="36"/>
  <c r="G36" i="36"/>
  <c r="C37" i="36"/>
  <c r="G37" i="36"/>
  <c r="C38" i="36"/>
  <c r="G38" i="36"/>
  <c r="C39" i="36"/>
  <c r="G39" i="36"/>
  <c r="C40" i="36"/>
  <c r="G40" i="36"/>
  <c r="C7" i="54"/>
  <c r="G7" i="54"/>
  <c r="C8" i="54"/>
  <c r="G8" i="54"/>
  <c r="C9" i="54"/>
  <c r="G9" i="54"/>
  <c r="C10" i="54"/>
  <c r="G10" i="54"/>
  <c r="C11" i="54"/>
  <c r="G11" i="54"/>
  <c r="C12" i="54"/>
  <c r="G12" i="54"/>
  <c r="C13" i="54"/>
  <c r="G13" i="54"/>
  <c r="C14" i="54"/>
  <c r="G14" i="54"/>
  <c r="C15" i="54"/>
  <c r="G15" i="54"/>
  <c r="C16" i="54"/>
  <c r="G16" i="54"/>
  <c r="C17" i="54"/>
  <c r="G17" i="54"/>
  <c r="C18" i="54"/>
  <c r="G18" i="54"/>
  <c r="C29" i="54"/>
  <c r="G29" i="54"/>
  <c r="C30" i="54"/>
  <c r="G30" i="54"/>
  <c r="C31" i="54"/>
  <c r="G31" i="54"/>
  <c r="C32" i="54"/>
  <c r="G32" i="54"/>
  <c r="C33" i="54"/>
  <c r="G33" i="54"/>
  <c r="C34" i="54"/>
  <c r="G34" i="54"/>
  <c r="C35" i="54"/>
  <c r="G35" i="54"/>
  <c r="C36" i="54"/>
  <c r="G36" i="54"/>
  <c r="C37" i="54"/>
  <c r="G37" i="54"/>
  <c r="C38" i="54"/>
  <c r="G38" i="54"/>
  <c r="C39" i="54"/>
  <c r="G39" i="54"/>
  <c r="C40" i="54"/>
  <c r="F14" i="56"/>
  <c r="F18" i="56"/>
  <c r="F22" i="56"/>
  <c r="F23" i="56"/>
  <c r="F26" i="56" s="1"/>
  <c r="F30" i="56"/>
  <c r="F35" i="56"/>
  <c r="F39" i="56"/>
  <c r="F44" i="56"/>
  <c r="D9" i="66"/>
  <c r="F9" i="66"/>
  <c r="G9" i="66"/>
  <c r="H9" i="66" s="1"/>
  <c r="D10" i="66"/>
  <c r="F10" i="66"/>
  <c r="G10" i="66"/>
  <c r="H10" i="66" s="1"/>
  <c r="D11" i="66"/>
  <c r="F11" i="66"/>
  <c r="G11" i="66"/>
  <c r="H11" i="66" s="1"/>
  <c r="D12" i="66"/>
  <c r="F12" i="66"/>
  <c r="G12" i="66"/>
  <c r="H12" i="66" s="1"/>
  <c r="D13" i="66"/>
  <c r="F13" i="66"/>
  <c r="G13" i="66"/>
  <c r="H13" i="66" s="1"/>
  <c r="D14" i="66"/>
  <c r="F14" i="66"/>
  <c r="G14" i="66"/>
  <c r="H14" i="66" s="1"/>
  <c r="D15" i="66"/>
  <c r="F15" i="66"/>
  <c r="G15" i="66"/>
  <c r="H15" i="66" s="1"/>
  <c r="D16" i="66"/>
  <c r="F16" i="66"/>
  <c r="G16" i="66"/>
  <c r="H16" i="66" s="1"/>
  <c r="D17" i="66"/>
  <c r="F17" i="66"/>
  <c r="G17" i="66"/>
  <c r="H17" i="66" s="1"/>
  <c r="D18" i="66"/>
  <c r="F18" i="66"/>
  <c r="G18" i="66"/>
  <c r="H18" i="66" s="1"/>
  <c r="D19" i="66"/>
  <c r="F19" i="66"/>
  <c r="G19" i="66"/>
  <c r="H19" i="66" s="1"/>
  <c r="D20" i="66"/>
  <c r="F20" i="66"/>
  <c r="G20" i="66"/>
  <c r="H20" i="66" s="1"/>
  <c r="D21" i="66"/>
  <c r="F21" i="66"/>
  <c r="G21" i="66"/>
  <c r="H21" i="66" s="1"/>
  <c r="D22" i="66"/>
  <c r="F22" i="66"/>
  <c r="G22" i="66"/>
  <c r="H22" i="66" s="1"/>
  <c r="D23" i="66"/>
  <c r="F23" i="66"/>
  <c r="G23" i="66"/>
  <c r="H23" i="66" s="1"/>
  <c r="D24" i="66"/>
  <c r="F24" i="66"/>
  <c r="G24" i="66"/>
  <c r="H24" i="66" s="1"/>
  <c r="D25" i="66"/>
  <c r="F25" i="66"/>
  <c r="G25" i="66"/>
  <c r="H25" i="66" s="1"/>
  <c r="D26" i="66"/>
  <c r="F26" i="66"/>
  <c r="G26" i="66"/>
  <c r="H26" i="66" s="1"/>
  <c r="D27" i="66"/>
  <c r="F27" i="66"/>
  <c r="G27" i="66"/>
  <c r="H27" i="66" s="1"/>
  <c r="G41" i="54" l="1"/>
  <c r="G42" i="54" s="1"/>
  <c r="G41" i="36"/>
  <c r="C19" i="36"/>
  <c r="G19" i="54"/>
  <c r="G20" i="54" s="1"/>
  <c r="G19" i="36"/>
  <c r="C19" i="54"/>
  <c r="C20" i="54" s="1"/>
  <c r="C41" i="54"/>
  <c r="C42" i="54" s="1"/>
  <c r="C41" i="36"/>
  <c r="E33" i="35"/>
  <c r="C45" i="35"/>
  <c r="C46" i="35" s="1"/>
  <c r="F33" i="35"/>
  <c r="H33" i="35" s="1"/>
  <c r="F45" i="35" l="1"/>
  <c r="F46" i="35" s="1"/>
  <c r="E35" i="35"/>
  <c r="E45" i="35" s="1"/>
  <c r="E46" i="35" s="1"/>
  <c r="D45" i="35"/>
  <c r="D46" i="35" s="1"/>
  <c r="H35" i="35"/>
  <c r="H45" i="35" s="1"/>
  <c r="H46" i="35" s="1"/>
  <c r="G45" i="35"/>
  <c r="G46" i="35" s="1"/>
</calcChain>
</file>

<file path=xl/sharedStrings.xml><?xml version="1.0" encoding="utf-8"?>
<sst xmlns="http://schemas.openxmlformats.org/spreadsheetml/2006/main" count="2022" uniqueCount="1016">
  <si>
    <t xml:space="preserve">Квалификациона структура </t>
  </si>
  <si>
    <t>Старосна структура</t>
  </si>
  <si>
    <t>Редни број</t>
  </si>
  <si>
    <t>ВСС</t>
  </si>
  <si>
    <t xml:space="preserve">До 30 година </t>
  </si>
  <si>
    <t>До 5 година</t>
  </si>
  <si>
    <t>ВС</t>
  </si>
  <si>
    <t>5 до 10</t>
  </si>
  <si>
    <t>ВКВ</t>
  </si>
  <si>
    <t xml:space="preserve">40 до 50 </t>
  </si>
  <si>
    <t>10 до 15</t>
  </si>
  <si>
    <t>ССС</t>
  </si>
  <si>
    <t xml:space="preserve">50 до 60 </t>
  </si>
  <si>
    <t>15 до 20</t>
  </si>
  <si>
    <t>КВ</t>
  </si>
  <si>
    <t>20 до 25</t>
  </si>
  <si>
    <t>ПК</t>
  </si>
  <si>
    <t>25 до 30</t>
  </si>
  <si>
    <t>НК</t>
  </si>
  <si>
    <t>Просечна старост</t>
  </si>
  <si>
    <t>30 до 35</t>
  </si>
  <si>
    <t>УКУПНО</t>
  </si>
  <si>
    <t>Преко 35</t>
  </si>
  <si>
    <t>Остало</t>
  </si>
  <si>
    <t xml:space="preserve">Планирано </t>
  </si>
  <si>
    <t>СРЕДСТВА ЗА ПОСЕБНЕ НАМЕНЕ</t>
  </si>
  <si>
    <t>Позиција</t>
  </si>
  <si>
    <t>Спонзорство</t>
  </si>
  <si>
    <t>Донације</t>
  </si>
  <si>
    <t>Хуманитарне активности</t>
  </si>
  <si>
    <t>Спортске активности</t>
  </si>
  <si>
    <t>Реклама и пропаганда</t>
  </si>
  <si>
    <t>5. Примљене дивиденде</t>
  </si>
  <si>
    <t>1. Увећање основног капитала</t>
  </si>
  <si>
    <t>Добра</t>
  </si>
  <si>
    <t>Услуге</t>
  </si>
  <si>
    <t>Радови</t>
  </si>
  <si>
    <t>ПАСИВА</t>
  </si>
  <si>
    <t>14</t>
  </si>
  <si>
    <t>24</t>
  </si>
  <si>
    <t>АОП</t>
  </si>
  <si>
    <t xml:space="preserve">Дневнице на службеном путу </t>
  </si>
  <si>
    <t xml:space="preserve">Накнаде трошкова на службеном путу
 </t>
  </si>
  <si>
    <t>ИЗВЕШТАЈ О ТОКОВИМА ГОТОВИНЕ</t>
  </si>
  <si>
    <t>навести основ</t>
  </si>
  <si>
    <t xml:space="preserve">ТРОШКОВИ ЗАПОСЛЕНИХ </t>
  </si>
  <si>
    <t>у динарима</t>
  </si>
  <si>
    <t>Р. бр.</t>
  </si>
  <si>
    <t>Трошкови запослених</t>
  </si>
  <si>
    <t>Број запослених</t>
  </si>
  <si>
    <t>9.</t>
  </si>
  <si>
    <t>Накнаде по уговору о делу</t>
  </si>
  <si>
    <t>Накнаде по ауторским уговорима</t>
  </si>
  <si>
    <t>Накнаде по уговору о привременим и повременим пословима</t>
  </si>
  <si>
    <t>Накнаде физичким лицима по основу осталих уговора</t>
  </si>
  <si>
    <t>Превоз запослених на посао и са посла</t>
  </si>
  <si>
    <t>Отпремнина за одлазак у пензију</t>
  </si>
  <si>
    <t>Јубиларне награде</t>
  </si>
  <si>
    <t>Смештај и исхрана на терену</t>
  </si>
  <si>
    <t>Помоћ радницима и породици радника</t>
  </si>
  <si>
    <t>Стипендије</t>
  </si>
  <si>
    <t>Остале накнаде трошкова запосленима и осталим физичким лицима</t>
  </si>
  <si>
    <t>Основ одлива/пријема кадрова</t>
  </si>
  <si>
    <t>ДИНАМИКА ЗАПОШЉАВАЊА</t>
  </si>
  <si>
    <t>Опис</t>
  </si>
  <si>
    <t>Износ</t>
  </si>
  <si>
    <t>Репрезентација</t>
  </si>
  <si>
    <t>1</t>
  </si>
  <si>
    <t>Сопствена средства</t>
  </si>
  <si>
    <t>Позајмљена средства</t>
  </si>
  <si>
    <t>2</t>
  </si>
  <si>
    <t>3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</si>
  <si>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</si>
  <si>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</si>
  <si>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</si>
  <si>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4</t>
  </si>
  <si>
    <t>5</t>
  </si>
  <si>
    <t>6</t>
  </si>
  <si>
    <t>7</t>
  </si>
  <si>
    <t>9</t>
  </si>
  <si>
    <t>10</t>
  </si>
  <si>
    <t>11</t>
  </si>
  <si>
    <t>12</t>
  </si>
  <si>
    <t>ПОЗИЦИЈА</t>
  </si>
  <si>
    <t>1.</t>
  </si>
  <si>
    <t>2.</t>
  </si>
  <si>
    <t>3.</t>
  </si>
  <si>
    <t>4.</t>
  </si>
  <si>
    <t>5.</t>
  </si>
  <si>
    <t>6.</t>
  </si>
  <si>
    <t>7.</t>
  </si>
  <si>
    <t>8.</t>
  </si>
  <si>
    <t>АКТИВА</t>
  </si>
  <si>
    <t>Накнаде члановима скупштине</t>
  </si>
  <si>
    <t>НОВОЗАПОСЛЕНИ</t>
  </si>
  <si>
    <t>ПОСЛОВОДСТВО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</si>
  <si>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</si>
  <si>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</si>
  <si>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</si>
  <si>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</si>
  <si>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</si>
  <si>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</si>
  <si>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</si>
  <si>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</si>
  <si>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</si>
  <si>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</si>
  <si>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</si>
  <si>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</si>
  <si>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ПРОСЕК</t>
  </si>
  <si>
    <t>663 и 664</t>
  </si>
  <si>
    <t>13</t>
  </si>
  <si>
    <t>15</t>
  </si>
  <si>
    <t>21</t>
  </si>
  <si>
    <t>22</t>
  </si>
  <si>
    <t>27</t>
  </si>
  <si>
    <t>Маса НЕТО зарада (зарада по одбитку припадајућих пореза и доприноса на терет запосленог)</t>
  </si>
  <si>
    <t>Маса БРУТО 1  зарада (зарада са припадајућим порезом и доприносима на терет запосленог)</t>
  </si>
  <si>
    <t xml:space="preserve">Маса БРУТО 2 зарада (зарада са припадајућим порезом и доприносима на терет послодавца) </t>
  </si>
  <si>
    <t>Број запослених  по кадровској евиденцији - УКУПНО*</t>
  </si>
  <si>
    <t>4.1.</t>
  </si>
  <si>
    <t xml:space="preserve"> - на неодређено време</t>
  </si>
  <si>
    <t>4.2.</t>
  </si>
  <si>
    <t>- на одређено време</t>
  </si>
  <si>
    <t>8</t>
  </si>
  <si>
    <t>16</t>
  </si>
  <si>
    <t>17</t>
  </si>
  <si>
    <t>18</t>
  </si>
  <si>
    <t>19</t>
  </si>
  <si>
    <t>20</t>
  </si>
  <si>
    <t>25</t>
  </si>
  <si>
    <t>26</t>
  </si>
  <si>
    <t>28</t>
  </si>
  <si>
    <t>I. Приливи готовине из активности инвестирања (1 до 5)</t>
  </si>
  <si>
    <t>II. Одливи готовине из активности инвестирања (1 до 3)</t>
  </si>
  <si>
    <t>563 и 564</t>
  </si>
  <si>
    <t>69-59</t>
  </si>
  <si>
    <t>1. Улагања у развој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</si>
  <si>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</si>
  <si>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</si>
  <si>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</si>
  <si>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</si>
  <si>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</si>
  <si>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</si>
  <si>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</si>
  <si>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</si>
  <si>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</si>
  <si>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</si>
  <si>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</si>
  <si>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</si>
  <si>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</si>
  <si>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</si>
  <si>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</si>
  <si>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</si>
  <si>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</si>
  <si>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1. Нераспоређени добитак ранијих година</t>
  </si>
  <si>
    <t>0418</t>
  </si>
  <si>
    <t>0419</t>
  </si>
  <si>
    <t>0420</t>
  </si>
  <si>
    <t>0421</t>
  </si>
  <si>
    <t>0422</t>
  </si>
  <si>
    <t>2. Губитак текуће године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</si>
  <si>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</si>
  <si>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</si>
  <si>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</si>
  <si>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</si>
  <si>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</si>
  <si>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</si>
  <si>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</si>
  <si>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</si>
  <si>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</si>
  <si>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</si>
  <si>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</si>
  <si>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</si>
  <si>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</si>
  <si>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</si>
  <si>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</si>
  <si>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</si>
  <si>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</si>
  <si>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</si>
  <si>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</si>
  <si>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</si>
  <si>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</si>
  <si>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</si>
  <si>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</si>
  <si>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</si>
  <si>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</si>
  <si>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</si>
  <si>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</si>
  <si>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</si>
  <si>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</si>
  <si>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</si>
  <si>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</si>
  <si>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</si>
  <si>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</si>
  <si>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</si>
  <si>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</si>
  <si>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 xml:space="preserve">Маса зарада </t>
  </si>
  <si>
    <t>СТАРОЗАПОСЛЕНИ*</t>
  </si>
  <si>
    <t>у 000 динара</t>
  </si>
  <si>
    <t>Структура по полу</t>
  </si>
  <si>
    <t>23</t>
  </si>
  <si>
    <t>Накнаде члановима Комисије за ревизију</t>
  </si>
  <si>
    <t>Накнада председника</t>
  </si>
  <si>
    <t>Број систематизованих радних места</t>
  </si>
  <si>
    <t xml:space="preserve"> Број запослених по кадровској евиденцији</t>
  </si>
  <si>
    <t xml:space="preserve">Број запослених на неодређено време </t>
  </si>
  <si>
    <t>Број запослених на одређено време</t>
  </si>
  <si>
    <t>УКУПНО:</t>
  </si>
  <si>
    <t>Пословни приходи</t>
  </si>
  <si>
    <t>План</t>
  </si>
  <si>
    <t>Реализација</t>
  </si>
  <si>
    <t>-</t>
  </si>
  <si>
    <t>Пословни расходи</t>
  </si>
  <si>
    <t>Пословни резултат</t>
  </si>
  <si>
    <t>Нето резултат</t>
  </si>
  <si>
    <t>Број запослених на дан 31.12.</t>
  </si>
  <si>
    <t>Просечна нето зарада</t>
  </si>
  <si>
    <t>EBITDA</t>
  </si>
  <si>
    <t>Ликвидност</t>
  </si>
  <si>
    <t>Дуг / капитал</t>
  </si>
  <si>
    <t>НАПОМЕНА:</t>
  </si>
  <si>
    <t>Број прималаца накнаде по уговору о привременим и повременим пословима*</t>
  </si>
  <si>
    <t>Број прималаца накнаде по уговору о делу*</t>
  </si>
  <si>
    <t>СУБВЕНЦИЈЕ И ОСТАЛИ ПРИХОДИ ИЗ БУЏЕТА</t>
  </si>
  <si>
    <t>Приход</t>
  </si>
  <si>
    <t>Пренето из буџета</t>
  </si>
  <si>
    <t xml:space="preserve">Неутрошено </t>
  </si>
  <si>
    <t>4 (2-3)</t>
  </si>
  <si>
    <t>Субвенције</t>
  </si>
  <si>
    <t>Остали приходи из буџета*</t>
  </si>
  <si>
    <t>01.01. до 31.03.</t>
  </si>
  <si>
    <t>01.01. до 30.06.</t>
  </si>
  <si>
    <t>01.01. до 30.09.</t>
  </si>
  <si>
    <t>01.01. до 31.12.</t>
  </si>
  <si>
    <t>Број прималаца накнаде по основу осталих уговора*</t>
  </si>
  <si>
    <t>Број прималаца накнаде по ауторским уговорима*</t>
  </si>
  <si>
    <t>Број чланова Комисије за ревизију*</t>
  </si>
  <si>
    <t>Број чланова скупштине*</t>
  </si>
  <si>
    <t xml:space="preserve">* број запослених/прималаца/чланова последњег дана извештајног периода </t>
  </si>
  <si>
    <t>Структура по времену у радном односу</t>
  </si>
  <si>
    <t>Накнаде Надзорног одбора / Скупштине у нето износу</t>
  </si>
  <si>
    <t>Месец</t>
  </si>
  <si>
    <t>Накнаде Надзорног одбора / Скупштине у бруто износу</t>
  </si>
  <si>
    <t>Накнада члана</t>
  </si>
  <si>
    <t>Број чланова</t>
  </si>
  <si>
    <t xml:space="preserve">Укупан износ </t>
  </si>
  <si>
    <t>1+(2*3)</t>
  </si>
  <si>
    <t>Накнаде Комисије за ревизију у нето износу</t>
  </si>
  <si>
    <t>Накнаде Комисије за ревизију у бруто износу</t>
  </si>
  <si>
    <t>Укупно:</t>
  </si>
  <si>
    <t>Структура финансирања</t>
  </si>
  <si>
    <t>Износ према
 извору финансирања</t>
  </si>
  <si>
    <t>Просечна зарада</t>
  </si>
  <si>
    <t xml:space="preserve">30 до 40  </t>
  </si>
  <si>
    <t>Мушки</t>
  </si>
  <si>
    <t>Женски</t>
  </si>
  <si>
    <t>Р.бр.</t>
  </si>
  <si>
    <t>Група рачуна, рачун</t>
  </si>
  <si>
    <t>П О З И Ц И Ј А</t>
  </si>
  <si>
    <t xml:space="preserve">КРЕДИТНА ЗАДУЖЕНОСТ </t>
  </si>
  <si>
    <t>Кредитор</t>
  </si>
  <si>
    <t>Назив кредита / Пројекта</t>
  </si>
  <si>
    <t>Оригинална валута</t>
  </si>
  <si>
    <t>Гаранција државе</t>
  </si>
  <si>
    <t>Година повлачења кредита</t>
  </si>
  <si>
    <t>Рок отплате без периода почека</t>
  </si>
  <si>
    <t>Период почека (Grace period)</t>
  </si>
  <si>
    <t>Датум прве отплате</t>
  </si>
  <si>
    <t>Каматна стопа</t>
  </si>
  <si>
    <t>Број отплата током једне године</t>
  </si>
  <si>
    <t>Да/Не</t>
  </si>
  <si>
    <t>Укупно главница</t>
  </si>
  <si>
    <t>Укупно камата</t>
  </si>
  <si>
    <t>Домаћи кредитор</t>
  </si>
  <si>
    <t xml:space="preserve">   ...................</t>
  </si>
  <si>
    <t>Страни кредитор</t>
  </si>
  <si>
    <t>Укупно кредитно задужење</t>
  </si>
  <si>
    <t>од чега за ликвидност</t>
  </si>
  <si>
    <t>од чега за капиталне пројекте</t>
  </si>
  <si>
    <t>Укупно услуге:</t>
  </si>
  <si>
    <t>Укупно радови:</t>
  </si>
  <si>
    <t>Укупно добра: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</si>
  <si>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</si>
  <si>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</si>
  <si>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</si>
  <si>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</si>
  <si>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</si>
  <si>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</si>
  <si>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</si>
  <si>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</si>
  <si>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</si>
  <si>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</si>
  <si>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</si>
  <si>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</si>
  <si>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</si>
  <si>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</si>
  <si>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</si>
  <si>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</si>
  <si>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</si>
  <si>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</si>
  <si>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</si>
  <si>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</si>
  <si>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</si>
  <si>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</si>
  <si>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</si>
  <si>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</si>
  <si>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</si>
  <si>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</si>
  <si>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</si>
  <si>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</si>
  <si>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</si>
  <si>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</si>
  <si>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</si>
  <si>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</si>
  <si>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</si>
  <si>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</si>
  <si>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</si>
  <si>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</si>
  <si>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</si>
  <si>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</si>
  <si>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</si>
  <si>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</si>
  <si>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</si>
  <si>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</si>
  <si>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</si>
  <si>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</si>
  <si>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</si>
  <si>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</si>
  <si>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</si>
  <si>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</si>
  <si>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</si>
  <si>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</si>
  <si>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</si>
  <si>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</si>
  <si>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</si>
  <si>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</si>
  <si>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</si>
  <si>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</si>
  <si>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</si>
  <si>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</si>
  <si>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</si>
  <si>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</si>
  <si>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Број чланова надзорног одбора*</t>
  </si>
  <si>
    <t>Накнаде члановима надзорног одбора</t>
  </si>
  <si>
    <t>Број извршилаца</t>
  </si>
  <si>
    <t>…</t>
  </si>
  <si>
    <t xml:space="preserve">Преко 60 </t>
  </si>
  <si>
    <t>СТАРОЗАПОСЛЕНИ**</t>
  </si>
  <si>
    <t>УКУПНО = ДОБРА + УСЛУГЕ+РАДОВИ</t>
  </si>
  <si>
    <t>Прилог 1б</t>
  </si>
  <si>
    <t xml:space="preserve"> </t>
  </si>
  <si>
    <t>Запослени</t>
  </si>
  <si>
    <t>Приказ планираних и реализованих индикатора пословања</t>
  </si>
  <si>
    <t>Прилог 13.</t>
  </si>
  <si>
    <t>Прилог 14.</t>
  </si>
  <si>
    <t>Средства буџета  (по контима)</t>
  </si>
  <si>
    <t>Прилог 15.</t>
  </si>
  <si>
    <t>Прилог 12.</t>
  </si>
  <si>
    <t>Прилог 11.</t>
  </si>
  <si>
    <t>Прилог 9.</t>
  </si>
  <si>
    <t>Прилог 7.</t>
  </si>
  <si>
    <t>Прилог 6.</t>
  </si>
  <si>
    <t>Прилог 5.</t>
  </si>
  <si>
    <t>Укупни капитал</t>
  </si>
  <si>
    <t>% одступања реализације од плана</t>
  </si>
  <si>
    <t>% одступања реализације у односу на реализацију претходне године</t>
  </si>
  <si>
    <t>Укупна имовина</t>
  </si>
  <si>
    <t>Инвестиције</t>
  </si>
  <si>
    <t>Просечна  нето зарада = збир свих исплаћених нето зарада у години / 12 / број запослених</t>
  </si>
  <si>
    <t>ROA</t>
  </si>
  <si>
    <t>ROE</t>
  </si>
  <si>
    <t>Оперативни новчани ток</t>
  </si>
  <si>
    <t>% зарада у пословним приходима</t>
  </si>
  <si>
    <t>Кредитно задужење без гаранције државе</t>
  </si>
  <si>
    <t>Кредитно задужење са гаранцијом државе</t>
  </si>
  <si>
    <t>Остали приходи из буџета</t>
  </si>
  <si>
    <t>Укупно приходи из буџета</t>
  </si>
  <si>
    <t>Пренето</t>
  </si>
  <si>
    <t>План
01.01-31.03.2020.</t>
  </si>
  <si>
    <t>План
01.01-30.06.2020.</t>
  </si>
  <si>
    <t>План
01.01-30.09.2020.</t>
  </si>
  <si>
    <t>План 
01.01-31.12.2020.</t>
  </si>
  <si>
    <t>Број прималаца отпремнине</t>
  </si>
  <si>
    <t>29</t>
  </si>
  <si>
    <t>ПЛАНИРАНА ФИНАНСИЈСКА СРЕДСТВА ЗА НАБАВКУ ДОБАРА, РАДОВА И УСЛУГА</t>
  </si>
  <si>
    <t xml:space="preserve">ПЛАН ИНВЕСТИЦИЈА </t>
  </si>
  <si>
    <t>Назив инвестиције</t>
  </si>
  <si>
    <t>Укупно инвестиције</t>
  </si>
  <si>
    <t xml:space="preserve">План  </t>
  </si>
  <si>
    <t>Нето</t>
  </si>
  <si>
    <t>Реализовано</t>
  </si>
  <si>
    <t>Износ неутрошених средстава из ранијих година   (у односу на претходну)</t>
  </si>
  <si>
    <t>Реализовано (процена)</t>
  </si>
  <si>
    <t>Сектор / Организациона јединица</t>
  </si>
  <si>
    <t>Реализација (процена)</t>
  </si>
  <si>
    <t>Број прималаца јубиларних награда</t>
  </si>
  <si>
    <t>Бруто 1</t>
  </si>
  <si>
    <t>Запослени без пословодства</t>
  </si>
  <si>
    <t>Најнижа зарада</t>
  </si>
  <si>
    <t>Највиша зарада</t>
  </si>
  <si>
    <t>Пословодство</t>
  </si>
  <si>
    <t>Распон исплаћених и планираних зарада</t>
  </si>
  <si>
    <t xml:space="preserve">A. УПИСАНИ А НЕУПЛАЋЕНИ КАПИТАЛ </t>
  </si>
  <si>
    <t>Б. СТАЛНА ИМОВИНА</t>
  </si>
  <si>
    <t>(0003 + 0009 + 0017 + 0018 + 0028)</t>
  </si>
  <si>
    <t>I. НЕМАТЕРИЈАЛНА ИМОВИНА</t>
  </si>
  <si>
    <t>(0004 + 0005 + 0006 + 0007 + 0008)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</si>
  <si>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</si>
  <si>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</si>
  <si>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 xml:space="preserve">3. Гудвил </t>
  </si>
  <si>
    <t>015 и 016</t>
  </si>
  <si>
    <t xml:space="preserve">4. Нематеријална имовина узета у лизинг и нематеријална имовина у припреми </t>
  </si>
  <si>
    <t>5. Аванси за нематеријалну имовину</t>
  </si>
  <si>
    <t>II. НЕКРЕТНИНЕ, ПОСТРОЈЕЊА И ОПРЕМА</t>
  </si>
  <si>
    <t>(0010 + 0011 + 0012 + 0013 + 0014 + 0015 + 0016)</t>
  </si>
  <si>
    <t>020, 021 и 022</t>
  </si>
  <si>
    <t>1. Земљиште и грађевински објекти</t>
  </si>
  <si>
    <t>2. Постројења и опрема</t>
  </si>
  <si>
    <t>3. Инвестиционе некретнине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</si>
  <si>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</si>
  <si>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</si>
  <si>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026 и 028</t>
  </si>
  <si>
    <t>029 (део)</t>
  </si>
  <si>
    <t xml:space="preserve">6. Аванси за некретнине, постројења и опрему у земљи </t>
  </si>
  <si>
    <t xml:space="preserve">7. Аванси за некретнине, постројења и опрему у иностранству </t>
  </si>
  <si>
    <t xml:space="preserve">III. БИОЛОШКА СРЕДСТВА </t>
  </si>
  <si>
    <t>04 и 05</t>
  </si>
  <si>
    <t xml:space="preserve">IV. ДУГОРОЧНИ ФИНАНСИЈСКИ ПЛАСМАНИ И ДУГОРОЧНА ПОТРАЖИВАЊА </t>
  </si>
  <si>
    <t>(0019 + 0020 + 0021 + 0022 + 0023 + 0024 + 0025 + 0026 + 0027)</t>
  </si>
  <si>
    <t>040 (део), 041 (део) и 042 (део)</t>
  </si>
  <si>
    <t>040 (део), 041 (део), 042 (део)</t>
  </si>
  <si>
    <t>2. Учешћа у капиталу која се вреднују методом учешћа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</si>
  <si>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</si>
  <si>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</si>
  <si>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044, 050 (део), 051 (део)</t>
  </si>
  <si>
    <t>045 (део) и 053 (део)</t>
  </si>
  <si>
    <t xml:space="preserve">5. Дугорочни пласмани (дати кредити и зајмови) у земљи </t>
  </si>
  <si>
    <t xml:space="preserve">6. Дугорочни пласмани (дати кредити и зајмови) у иностранству </t>
  </si>
  <si>
    <t xml:space="preserve">8. Откупљене сопствене акције и откупљени сопствени удели </t>
  </si>
  <si>
    <t>048, 052, 054, 055 и 056</t>
  </si>
  <si>
    <t xml:space="preserve">9. Остали дугорочни финансијски пласмани и остала дугорочна потраживања </t>
  </si>
  <si>
    <t>28 (део) осим 288</t>
  </si>
  <si>
    <t xml:space="preserve">V. ДУГОРОЧНА АКТИВНА ВРЕМЕНСКА РАЗГРАНИЧЕЊА </t>
  </si>
  <si>
    <t xml:space="preserve">В. ОДЛОЖЕНА ПОРЕСКА СРЕДСТВА </t>
  </si>
  <si>
    <t xml:space="preserve">Г. ОБРТНА ИМОВИНА </t>
  </si>
  <si>
    <t>(0031 + 0037 + 0038 + 0044 + 0048 + 0057+ 0058)</t>
  </si>
  <si>
    <t>Класа 1, осим групе рачуна 14</t>
  </si>
  <si>
    <t>I. ЗАЛИХЕ (0032 + 0033 + 0034 + 0035 + 0036)</t>
  </si>
  <si>
    <t xml:space="preserve">1. Материјал, резервни делови, алат и ситан инвентар </t>
  </si>
  <si>
    <t>11 и 12</t>
  </si>
  <si>
    <t xml:space="preserve">2. Недовршена производња и готови производи </t>
  </si>
  <si>
    <t xml:space="preserve">3. Роба </t>
  </si>
  <si>
    <t>150, 152 и 154</t>
  </si>
  <si>
    <t>4. Плаћени аванси за залихе и услуге у земљи</t>
  </si>
  <si>
    <t>151, 153 и 155</t>
  </si>
  <si>
    <t xml:space="preserve">5. Плаћени аванси за залихе и услуге у иностранству </t>
  </si>
  <si>
    <t xml:space="preserve">II. СТАЛНА ИМОВИНА КОЈА СЕ ДРЖИ ЗА ПРОДАЈУ И ПРЕСТАНАК ПОСЛОВАЊА </t>
  </si>
  <si>
    <t xml:space="preserve">III. ПОТРАЖИВАЊА ПО ОСНОВУ ПРОДАЈЕ </t>
  </si>
  <si>
    <t>(0039 + 0040 + 0041 + 0042 + 0043)</t>
  </si>
  <si>
    <t xml:space="preserve">1. Потраживања од купаца у земљи </t>
  </si>
  <si>
    <t xml:space="preserve">2. Потраживања од купаца у иностранству </t>
  </si>
  <si>
    <t>200 и 202</t>
  </si>
  <si>
    <t xml:space="preserve">3. Потраживања од матичног, зависних и осталих повезаних лица у земљи </t>
  </si>
  <si>
    <t>201 и 203</t>
  </si>
  <si>
    <t>4. Потраживања од матичног, зависних и осталих повезаних лица у иностранству</t>
  </si>
  <si>
    <t xml:space="preserve">5. Остала потраживања по основу продаје </t>
  </si>
  <si>
    <t>21, 22 и 27</t>
  </si>
  <si>
    <t xml:space="preserve">IV. ОСТАЛА КРАТКОРОЧНА ПОТРАЖИВАЊА </t>
  </si>
  <si>
    <t>(0045 + 0046 + 0047)</t>
  </si>
  <si>
    <t>21, 22 осим 223 и 224, и 27</t>
  </si>
  <si>
    <t xml:space="preserve">1. Остала потраживања </t>
  </si>
  <si>
    <t xml:space="preserve">2. Потраживања за више плаћен порез на добитак </t>
  </si>
  <si>
    <t xml:space="preserve">3. Потраживања по основу преплаћених осталих пореза и доприноса </t>
  </si>
  <si>
    <t xml:space="preserve">V. КРАТКОРОЧНИ ФИНАНСИЈСКИ ПЛАСМАНИ </t>
  </si>
  <si>
    <t>(0049 + 0050 + 0051 + 0052 + 0053 + 0054 + 0055 + 0056)</t>
  </si>
  <si>
    <t xml:space="preserve">1. Краткорочни кредити и пласмани - матично и зависна правна лица </t>
  </si>
  <si>
    <t>232, 234 (део)</t>
  </si>
  <si>
    <t xml:space="preserve">3. Краткорочни кредити, зајмови и пласмани у земљи </t>
  </si>
  <si>
    <t>233, 234 (део)</t>
  </si>
  <si>
    <t xml:space="preserve">4. Kраткорочни кредити, зајмови и пласмани у иностранству </t>
  </si>
  <si>
    <t xml:space="preserve">5. Хартије од вредности које се вреднују по амортизованој вредности </t>
  </si>
  <si>
    <t>236 (део)</t>
  </si>
  <si>
    <t xml:space="preserve">7. Откупљене сопствене акције и откупљени сопствени удели </t>
  </si>
  <si>
    <t>236 (део), 238 и 239</t>
  </si>
  <si>
    <t xml:space="preserve">8. Остали краткорочни финансијски пласмани </t>
  </si>
  <si>
    <t xml:space="preserve">VI. ГОТОВИНА И ГОТОВИНСКИ ЕКВИВАЛЕНТИ </t>
  </si>
  <si>
    <t>28 (део), осим 288</t>
  </si>
  <si>
    <t xml:space="preserve">VII. КРАТКОРОЧНА АКТИВНА ВРЕМЕНСКА РАЗГРАНИЧЕЊА </t>
  </si>
  <si>
    <t xml:space="preserve">Ђ. ВАНБИЛАНСНА АКТИВА </t>
  </si>
  <si>
    <t>A. КАПИТАЛ</t>
  </si>
  <si>
    <t>(0402 + 0403 + 0404 + 0405 + 0406 - 0407 + 0408 + 0411 - 0412) ≥ 0</t>
  </si>
  <si>
    <t>30, осим 306</t>
  </si>
  <si>
    <t xml:space="preserve">I. ОСНОВНИ КАПИТАЛ </t>
  </si>
  <si>
    <t xml:space="preserve">II. УПИСАНИ А НЕУПЛАЋЕНИ КАПИТАЛ </t>
  </si>
  <si>
    <t xml:space="preserve">III. ЕМИСИОНА ПРЕМИЈА </t>
  </si>
  <si>
    <t xml:space="preserve">IV. РЕЗЕРВЕ </t>
  </si>
  <si>
    <t>330 и потражни салдо рачуна 331,332, 333, 334, 335, 336 и 337</t>
  </si>
  <si>
    <t>дуговни салдо рачуна 331, 332, 333, 334, 335, 336 и 337</t>
  </si>
  <si>
    <t>VII. НЕРАСПОРЕЂЕНИ ДОБИТАК (0409 + 0410)</t>
  </si>
  <si>
    <t xml:space="preserve">2. Нераспоређени добитак текуће године </t>
  </si>
  <si>
    <t xml:space="preserve">VIII. УЧЕШЋА БЕЗ ПРАВА КОНТРОЛЕ </t>
  </si>
  <si>
    <t>IX. ГУБИТАК (0413 + 0414)</t>
  </si>
  <si>
    <t xml:space="preserve">1. Губитак ранијих година </t>
  </si>
  <si>
    <t xml:space="preserve">Б. ДУГОРОЧНА РЕЗЕРВИСАЊА И ДУГОРОЧНЕ ОБАВЕЗЕ </t>
  </si>
  <si>
    <t>(0416 + 0420 + 0428)</t>
  </si>
  <si>
    <t xml:space="preserve">I. ДУГОРОЧНА РЕЗЕРВИСАЊА </t>
  </si>
  <si>
    <t>(0417+0418+0419)</t>
  </si>
  <si>
    <t xml:space="preserve">1. Резервисања за накнаде и друге бенефиције запослених </t>
  </si>
  <si>
    <t xml:space="preserve">2. Резервисања за трошкове у гарантном року </t>
  </si>
  <si>
    <t xml:space="preserve">3. Остала дугорочна резервисања </t>
  </si>
  <si>
    <t xml:space="preserve">II. ДУГОРОЧНЕ ОБАВЕЗЕ </t>
  </si>
  <si>
    <t>(0421 + 0422 + 0423 + 0424 + 0425 + 0426 + 0427)</t>
  </si>
  <si>
    <t xml:space="preserve">1. Обавезе које се могу конвертовати у капитал 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</si>
  <si>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</si>
  <si>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</si>
  <si>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</si>
  <si>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414 и 416 (део)</t>
  </si>
  <si>
    <t xml:space="preserve">4. Дугорочни кредити, зајмови и обавезе по основу лизинга у земљи </t>
  </si>
  <si>
    <t>415 и 416 (део)</t>
  </si>
  <si>
    <t xml:space="preserve">6. Обавезе по емитованим хартијама од вредности </t>
  </si>
  <si>
    <t xml:space="preserve">7. Остале дугорочне обавезе </t>
  </si>
  <si>
    <t>49 (део), осим 498 и 495 (део)</t>
  </si>
  <si>
    <t xml:space="preserve">III. ДУГОРОЧНА ПАСИВНА ВРЕМЕНСКА РАЗГРАНИЧЕЊА </t>
  </si>
  <si>
    <t xml:space="preserve">В. ОДЛОЖЕНЕ ПОРЕСКЕ ОБАВЕЗЕ </t>
  </si>
  <si>
    <t>495 (део)</t>
  </si>
  <si>
    <t xml:space="preserve">Г. ДУГОРОЧНИ ОДЛОЖЕНИ ПРИХОДИ И ПРИМЉЕНЕ ДОНАЦИЈЕ </t>
  </si>
  <si>
    <t xml:space="preserve">Д. КРАТКОРОЧНА РЕЗЕРВИСАЊА И КРАТКОРОЧНЕ ОБАВЕЗЕ </t>
  </si>
  <si>
    <t>(0432 + 0433 + 0441 + 0442 + 0449 + 0453 + 0454)</t>
  </si>
  <si>
    <t xml:space="preserve">I. КРАТКОРОЧНА РЕЗЕРВИСАЊА </t>
  </si>
  <si>
    <t>42, осим 427</t>
  </si>
  <si>
    <t xml:space="preserve">II. КРАТКОРОЧНЕ ФИНАНСИЈСКЕ ОБАВЕЗЕ 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</si>
  <si>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</si>
  <si>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</si>
  <si>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</si>
  <si>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 xml:space="preserve">2. Обавезе по основу кредита према матичном, зависним и осталим повезаним лицима у иностранству 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</si>
  <si>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</si>
  <si>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</si>
  <si>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422 (део), 424 (део), 425 (део) и 429 (део)</t>
  </si>
  <si>
    <t xml:space="preserve">4. Обавезе по основу кредита од домаћих банака </t>
  </si>
  <si>
    <t xml:space="preserve">423, 424 (део), 425 (део) и 429 (део) </t>
  </si>
  <si>
    <t xml:space="preserve">5. Кредити, зајмови и обавезе из иностранства </t>
  </si>
  <si>
    <t xml:space="preserve">6. Обавезе по краткорочним хартијама од вредности </t>
  </si>
  <si>
    <t xml:space="preserve">7. Обавезе по основу финансијских деривата </t>
  </si>
  <si>
    <t xml:space="preserve">III. ПРИМЉЕНИ АВАНСИ, ДЕПОЗИТИ И КАУЦИЈЕ </t>
  </si>
  <si>
    <t>43, осим 430</t>
  </si>
  <si>
    <t xml:space="preserve">IV. ОБАВЕЗЕ ИЗ ПОСЛОВАЊА 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</si>
  <si>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</si>
  <si>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</si>
  <si>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</si>
  <si>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</si>
  <si>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</si>
  <si>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 xml:space="preserve">3. Обавезе према добављачима у земљи </t>
  </si>
  <si>
    <t xml:space="preserve">4. Обавезе према добављачима  у иностранству </t>
  </si>
  <si>
    <t>439 (део)</t>
  </si>
  <si>
    <t xml:space="preserve">5. Обавезе по меницама </t>
  </si>
  <si>
    <t xml:space="preserve">6. Остале обавезе из пословања </t>
  </si>
  <si>
    <t>44,45,46, осим 467, 47 и 48</t>
  </si>
  <si>
    <t xml:space="preserve">V. ОСТАЛЕ КРАТКОРОЧНЕ ОБАВЕЗЕ </t>
  </si>
  <si>
    <t>(0450 + 0451 + 0452)</t>
  </si>
  <si>
    <t xml:space="preserve">1. Остале краткорочне обавезе </t>
  </si>
  <si>
    <t>47,48 осим 481</t>
  </si>
  <si>
    <t xml:space="preserve">3. Обавезе по основу пореза на добитак </t>
  </si>
  <si>
    <t xml:space="preserve">VI. ОБАВЕЗЕ ПО ОСНОВУ СРЕДСТАВА НАМЕЊЕНИХ ПРОДАЈИ И СРЕДСТАВА ПОСЛОВАЊА КОЈЕ ЈЕ ОБУСТАВЉЕНО </t>
  </si>
  <si>
    <t>49 (део) осим 498</t>
  </si>
  <si>
    <t xml:space="preserve">VII. КРАТКОРОЧНА ПАСИВНА ВРЕМЕНСКА РАЗГРАНИЧЕЊА </t>
  </si>
  <si>
    <t xml:space="preserve">Ђ. ГУБИТАК ИЗНАД ВИСИНЕ КАПИТАЛА </t>
  </si>
  <si>
    <t>(0415 + 0429 + 0430 + 0431 - 0059) ≥ 0 = 0407 + 0412 - 0402 - 0403 - 0404 - 0405 - 0406 - 0408 - 0411) ≥ 0</t>
  </si>
  <si>
    <t xml:space="preserve">E. УКУПНА ПАСИВА </t>
  </si>
  <si>
    <t>(0401 + 0415 + 0429 + 0430 + 0431 - 0455)</t>
  </si>
  <si>
    <t xml:space="preserve">Ж. ВАНБИЛАНСНА ПАСИВА </t>
  </si>
  <si>
    <t>Д. УКУПНА АКТИВА = ПОСЛОВНА ИМОВИНА (0001 + 0002 + 0029 + 0030)</t>
  </si>
  <si>
    <t>Прилог 1</t>
  </si>
  <si>
    <t>БИЛАНС УСПЕХА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</si>
  <si>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</si>
  <si>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</si>
  <si>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</si>
  <si>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</si>
  <si>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</si>
  <si>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</si>
  <si>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</si>
  <si>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</si>
  <si>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</si>
  <si>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</si>
  <si>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</si>
  <si>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</si>
  <si>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</si>
  <si>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</si>
  <si>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</si>
  <si>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</si>
  <si>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</si>
  <si>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</si>
  <si>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</si>
  <si>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</si>
  <si>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</si>
  <si>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</si>
  <si>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</si>
  <si>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</si>
  <si>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</si>
  <si>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</si>
  <si>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</si>
  <si>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</si>
  <si>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</si>
  <si>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</si>
  <si>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</si>
  <si>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</si>
  <si>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</si>
  <si>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</si>
  <si>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</si>
  <si>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</si>
  <si>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</si>
  <si>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</si>
  <si>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</si>
  <si>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</si>
  <si>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</si>
  <si>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</si>
  <si>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</si>
  <si>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</si>
  <si>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</si>
  <si>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</si>
  <si>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</si>
  <si>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</si>
  <si>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</si>
  <si>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</si>
  <si>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</si>
  <si>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</si>
  <si>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</si>
  <si>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</si>
  <si>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</si>
  <si>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</si>
  <si>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</si>
  <si>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</si>
  <si>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</si>
  <si>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</si>
  <si>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</si>
  <si>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</si>
  <si>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</si>
  <si>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</si>
  <si>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</si>
  <si>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</si>
  <si>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</si>
  <si>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</si>
  <si>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</si>
  <si>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</si>
  <si>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r>
      <t>(1045 </t>
    </r>
    <r>
      <rPr>
        <sz val="9"/>
        <rFont val="Arial"/>
        <family val="2"/>
      </rPr>
      <t>-</t>
    </r>
    <r>
      <rPr>
        <b/>
        <sz val="9"/>
        <rFont val="Arial"/>
        <family val="2"/>
      </rPr>
      <t> 1046 + 1047 </t>
    </r>
    <r>
      <rPr>
        <sz val="9"/>
        <rFont val="Arial"/>
        <family val="2"/>
      </rPr>
      <t>-</t>
    </r>
    <r>
      <rPr>
        <b/>
        <sz val="9"/>
        <rFont val="Arial"/>
        <family val="2"/>
      </rPr>
      <t> 1048) ≥ 0</t>
    </r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</si>
  <si>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</si>
  <si>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</si>
  <si>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</si>
  <si>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</si>
  <si>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 xml:space="preserve">II. ОДЛОЖЕНИ ПОРЕСКИХ РАСХОДИ ПЕРИОДА 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</si>
  <si>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</si>
  <si>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</si>
  <si>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</si>
  <si>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</si>
  <si>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</si>
  <si>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</si>
  <si>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</si>
  <si>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</si>
  <si>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</si>
  <si>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</si>
  <si>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</si>
  <si>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</si>
  <si>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t>Прилог 2</t>
  </si>
  <si>
    <t>722 дуг. салдо</t>
  </si>
  <si>
    <t>722 пот. салдо</t>
  </si>
  <si>
    <t xml:space="preserve">П О З И Ц И Ј 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</si>
  <si>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</si>
  <si>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</si>
  <si>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</si>
  <si>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</si>
  <si>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</si>
  <si>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</si>
  <si>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</si>
  <si>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</si>
  <si>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</si>
  <si>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</si>
  <si>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</si>
  <si>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</si>
  <si>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</si>
  <si>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</si>
  <si>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</si>
  <si>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ГОТОВИНИЕ ИЗ АКТИВНОСТИ ИНВЕСТИРАЊА 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</si>
  <si>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</si>
  <si>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</si>
  <si>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</si>
  <si>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</si>
  <si>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</si>
  <si>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</si>
  <si>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</si>
  <si>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</si>
  <si>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</si>
  <si>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</si>
  <si>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</si>
  <si>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</si>
  <si>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</si>
  <si>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</si>
  <si>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</si>
  <si>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</si>
  <si>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</si>
  <si>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</si>
  <si>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</si>
  <si>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</si>
  <si>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</si>
  <si>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</si>
  <si>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</si>
  <si>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r>
      <t xml:space="preserve">Г. СВЕГА ПРИЛИВ ГОТОВИНЕ </t>
    </r>
    <r>
      <rPr>
        <sz val="9"/>
        <rFont val="Arial"/>
        <family val="2"/>
      </rPr>
      <t>(3001 + 3017 + 3029)</t>
    </r>
  </si>
  <si>
    <r>
      <t xml:space="preserve">Д. СВЕГА ОДЛИВ ГОТОВИНЕ </t>
    </r>
    <r>
      <rPr>
        <sz val="9"/>
        <rFont val="Arial"/>
        <family val="2"/>
      </rPr>
      <t>(3006 + 3023 + 3037)</t>
    </r>
  </si>
  <si>
    <r>
      <t xml:space="preserve">Ђ. НЕТО ПРИЛИВ ГОТОВИНЕ </t>
    </r>
    <r>
      <rPr>
        <sz val="9"/>
        <rFont val="Arial"/>
        <family val="2"/>
      </rPr>
      <t>(3048 - 3049) ≥ 0</t>
    </r>
  </si>
  <si>
    <r>
      <t xml:space="preserve">E. НЕТО ОДЛИВ ГОТОВИНЕ </t>
    </r>
    <r>
      <rPr>
        <sz val="9"/>
        <rFont val="Arial"/>
        <family val="2"/>
      </rPr>
      <t>(3049 - 3048) ≥ 0</t>
    </r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</si>
  <si>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</si>
  <si>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</si>
  <si>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</si>
  <si>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</si>
  <si>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>Прилог 1а</t>
  </si>
  <si>
    <t>2022. година</t>
  </si>
  <si>
    <t>Циљеви јавног предузећа са кључним индикаторима остварења циљева</t>
  </si>
  <si>
    <t>Циљ</t>
  </si>
  <si>
    <t>Индикатор</t>
  </si>
  <si>
    <t>Базна година</t>
  </si>
  <si>
    <t>Вредност индикатора</t>
  </si>
  <si>
    <t>Извор провере</t>
  </si>
  <si>
    <t>Активност за достизање циља</t>
  </si>
  <si>
    <t>Ниска вероватноћа</t>
  </si>
  <si>
    <t>Низак утицај</t>
  </si>
  <si>
    <t>Умерена вероватноћа</t>
  </si>
  <si>
    <t>Умерен утицај</t>
  </si>
  <si>
    <t>Висока вероватноћа</t>
  </si>
  <si>
    <t>Висок утицај</t>
  </si>
  <si>
    <t>Ризик</t>
  </si>
  <si>
    <t>Вероватноћа ризика                    (1)</t>
  </si>
  <si>
    <t>Утицај ризика                            (2)</t>
  </si>
  <si>
    <t>Укупно                                     (3)</t>
  </si>
  <si>
    <t>Избор</t>
  </si>
  <si>
    <t>Вероватноћа</t>
  </si>
  <si>
    <t>Утицај</t>
  </si>
  <si>
    <t>3=1*2</t>
  </si>
  <si>
    <t>Ефекат ризика</t>
  </si>
  <si>
    <t>Колона "Вероватноћа ризика" се попуњава по следећој шеми избором из падајућег менија:</t>
  </si>
  <si>
    <t>Број 1 - Ниска вероватноћа</t>
  </si>
  <si>
    <t>Број 2 - Умерена вероватноћа</t>
  </si>
  <si>
    <t>Број 3 - Висока вероватноћа</t>
  </si>
  <si>
    <t>Колона "Утицај ризика" се попуњава по следећој шеми избором из падајућег менија:</t>
  </si>
  <si>
    <t>Број 1 - Низак утицај</t>
  </si>
  <si>
    <t>Број 2 - Умерен утицај</t>
  </si>
  <si>
    <t>Број 3 - Висок утицај</t>
  </si>
  <si>
    <t>Колона "Укупно" се попуњава аутоматски</t>
  </si>
  <si>
    <t>Пословни ризици и план управљања ризицима</t>
  </si>
  <si>
    <t>Прилог 3</t>
  </si>
  <si>
    <t>Процењен финансијски ефекат у случају настанка ризика                                (у 000 дин)</t>
  </si>
  <si>
    <t>Планиране активности у случају појаве ризика</t>
  </si>
  <si>
    <t>2023. година</t>
  </si>
  <si>
    <t>Прилог 4</t>
  </si>
  <si>
    <t>Прилог 5а</t>
  </si>
  <si>
    <t>Прилог 5б</t>
  </si>
  <si>
    <t>Прилог 8.</t>
  </si>
  <si>
    <t>Надзорни одбор /Скупштина</t>
  </si>
  <si>
    <t>Прилог 11a</t>
  </si>
  <si>
    <t>Прилог 16.</t>
  </si>
  <si>
    <t>Прилог 17.</t>
  </si>
  <si>
    <t>2024. година</t>
  </si>
  <si>
    <t>30</t>
  </si>
  <si>
    <t>Трошкови стручног усавршавања запослених</t>
  </si>
  <si>
    <t>1. Учешћа у капиталу правних лица (осим учешћа у капиталу која се вреднују методом учешћа)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</si>
  <si>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</si>
  <si>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 xml:space="preserve">7. Дугорочна финансијска улагања (хартије од вредности које се вреднују по амортизованој вредности) </t>
  </si>
  <si>
    <t xml:space="preserve">6. Финансијска средства која се вреднују по фер вредности кроз Биланс успеха </t>
  </si>
  <si>
    <t xml:space="preserve">5. Дугорочни кредити, зајмови и обавезе по основу лизинга у иностранству </t>
  </si>
  <si>
    <t xml:space="preserve">8. Остали одливи из пословних активности </t>
  </si>
  <si>
    <t xml:space="preserve">7. Остале краткорочне обавезе </t>
  </si>
  <si>
    <t xml:space="preserve">4. Oстали приливи из редовног пословања </t>
  </si>
  <si>
    <t>00</t>
  </si>
  <si>
    <t>01</t>
  </si>
  <si>
    <t>010</t>
  </si>
  <si>
    <t>013</t>
  </si>
  <si>
    <t>017</t>
  </si>
  <si>
    <t>02</t>
  </si>
  <si>
    <t>023</t>
  </si>
  <si>
    <t>024</t>
  </si>
  <si>
    <t xml:space="preserve">5. Остале некретнине, постројења и опрема и улагања на туђим некретнинама, постројењима и опреми </t>
  </si>
  <si>
    <t>03</t>
  </si>
  <si>
    <t>046</t>
  </si>
  <si>
    <t>047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</si>
  <si>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</si>
  <si>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 xml:space="preserve">VI. НЕРЕАЛИЗОВАНИ ГУБИЦИ ПО ОСНОВУ ФИНАНСИЈСКИХ СРЕДСТАВА И ДРУГИХ КОМПОНЕНТИ ОСТАЛОГ СВЕОБУХВАТНОГ РЕЗУЛТАТА </t>
  </si>
  <si>
    <t>40, осим 400 и 404</t>
  </si>
  <si>
    <t>44, 45 и 46 осим 467</t>
  </si>
  <si>
    <t xml:space="preserve">2. Обавезе по основу пореза на додату вредност и осталих јавних прихода </t>
  </si>
  <si>
    <t xml:space="preserve">Б. ТОКОВИ ГОТОВИНЕ ИЗ АКТИВНОСТИ ИНВЕСТИРАЊА </t>
  </si>
  <si>
    <t xml:space="preserve">2. Краткорочни кредити и пласмани - остала повезана правна  лица 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</si>
  <si>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</si>
  <si>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52, осим 520 и 521</t>
  </si>
  <si>
    <t xml:space="preserve">II. НЕТО ДОБИТАК КОЈИ ПРИПАДА МАТИЧНОМ ПРАВНОМ ЛИЦУ </t>
  </si>
  <si>
    <t xml:space="preserve">И. НЕГАТИВНЕ КУРСНЕ РАЗЛИКЕ ПО ОСНОВУ ПРЕРАЧУНА ГОТОВИНЕ </t>
  </si>
  <si>
    <t>Прилог 11б</t>
  </si>
  <si>
    <t>2025. година</t>
  </si>
  <si>
    <t>Стање на дан 31.12.2022.</t>
  </si>
  <si>
    <t>Прилог 10.</t>
  </si>
  <si>
    <t>2026. година</t>
  </si>
  <si>
    <t>2022. година реализација</t>
  </si>
  <si>
    <t>Стање на дан 31.12.2023.</t>
  </si>
  <si>
    <t>План на дан 31.12.2024.</t>
  </si>
  <si>
    <t>БИЛАНС СТАЊА  на дан 31.12.2024. године</t>
  </si>
  <si>
    <t>за период од 01.01.2024. до 31.12.2024. године</t>
  </si>
  <si>
    <t>у периоду од 01.01. до 31.12.2024. године</t>
  </si>
  <si>
    <t>Број на дан 31.12.2024.</t>
  </si>
  <si>
    <t>Број запослених 31.12.2024.</t>
  </si>
  <si>
    <t>Стање кредитне задужености у оригиналној валути
на дан 31.12.2024. године</t>
  </si>
  <si>
    <t>Стање на дан 31.12.2024. године</t>
  </si>
  <si>
    <t xml:space="preserve">** позиције од 5 до 31 које се исказују у новчаним јединицама приказати у бруто износу </t>
  </si>
  <si>
    <t>Реализација (процена) на дан 31.12.2024.</t>
  </si>
  <si>
    <t>План
01.01-31.12.2024.</t>
  </si>
  <si>
    <t>Реализација (процена)
01.01-31.12.2024.</t>
  </si>
  <si>
    <t>2027. година</t>
  </si>
  <si>
    <t>2023. година реализација</t>
  </si>
  <si>
    <t>2024. година реализација (процена)</t>
  </si>
  <si>
    <t>План 2025. година</t>
  </si>
  <si>
    <t>Стање на дан 31.12.2024.</t>
  </si>
  <si>
    <t>План на дан 31.12.2025.</t>
  </si>
  <si>
    <t>БИЛАНС СТАЊА  на дан 31.12.2025. године</t>
  </si>
  <si>
    <t>План                  31.03.2025.</t>
  </si>
  <si>
    <t>План             30.06.2025.</t>
  </si>
  <si>
    <t>План              30.09.2025.</t>
  </si>
  <si>
    <t>План            31.12.2025.</t>
  </si>
  <si>
    <t>за период од 01.01.2025. до 31.12.2025. године</t>
  </si>
  <si>
    <t>План                
01.01-31.03.2025.</t>
  </si>
  <si>
    <t>План
01.01-30.06.2025.</t>
  </si>
  <si>
    <t>План
01.01-30.09.2025.</t>
  </si>
  <si>
    <t>План                  
01.01-31.12.2025.</t>
  </si>
  <si>
    <t>у периоду од 01.01. до 31.12.2025. године</t>
  </si>
  <si>
    <t>План 
01.01-31.03.2025.</t>
  </si>
  <si>
    <t>План 
01.01-30.09.2025.</t>
  </si>
  <si>
    <t>План 
01.01-31.12.2025.</t>
  </si>
  <si>
    <t xml:space="preserve"> 01.01-31.12.2024. године</t>
  </si>
  <si>
    <t>План за период 01.01-31.12.2025. године</t>
  </si>
  <si>
    <t xml:space="preserve">План 
01.01-31.12.2024. </t>
  </si>
  <si>
    <t xml:space="preserve">Реализација (процена) 
01.01-31.12.2024. </t>
  </si>
  <si>
    <t>План
01.01-31.03.2025.</t>
  </si>
  <si>
    <t>Број запослених по секторима / организационим јединицама на дан 31.12.2024. године</t>
  </si>
  <si>
    <t>Број на дан 31.12.2025.</t>
  </si>
  <si>
    <t>Број запослених 31.12.2025.</t>
  </si>
  <si>
    <t>Одлив кадрова у периоду 
01.01-31.03.2025.</t>
  </si>
  <si>
    <t>Пријем кадрова у периоду 
01.01-31.03.2025.</t>
  </si>
  <si>
    <t>Стање на дан 31.03.2025. године</t>
  </si>
  <si>
    <t>Одлив кадрова у периоду 
01.04-30.06.2025.</t>
  </si>
  <si>
    <t>Пријем кадрова у периоду 
01.04-30.06.2025.</t>
  </si>
  <si>
    <t>Стање на дан 30.06.2025. године</t>
  </si>
  <si>
    <t>Одлив кадрова у периоду 
01.07-30.09.2025.</t>
  </si>
  <si>
    <t>Пријем кадрова у периоду 
01.07-30.09.2025.</t>
  </si>
  <si>
    <t>Стање на дан 30.09.2025. године</t>
  </si>
  <si>
    <t>Одлив кадрова у периоду 
01.10-31.12.2025.</t>
  </si>
  <si>
    <t>Пријем кадрова у периоду 
01.10-31.12.2025.</t>
  </si>
  <si>
    <t>Стање на дан 31.12.2025. године</t>
  </si>
  <si>
    <t>Исплаћена маса за зараде, број запослених и просечна зарада по месецима за 2024. годину*- Бруто 1</t>
  </si>
  <si>
    <t>Исплата по месецима  2024.</t>
  </si>
  <si>
    <t xml:space="preserve">Планирана маса за зараде, број запослених и просечна зарада по месецима за 2025. годину - Бруто 1 </t>
  </si>
  <si>
    <t>План по месецима  2025.</t>
  </si>
  <si>
    <t>*старозапослени у 2025. години су они запослени који су били у радном односу у предузећу у децембру 2024. године</t>
  </si>
  <si>
    <t>Планирана маса за зараде увећана за доприносе на зараде, број запослених и просечна зарада по месецима за 2025. годину - Бруто 2</t>
  </si>
  <si>
    <t>Исплаћена у 2024. години</t>
  </si>
  <si>
    <t>Планирана у 2025. години</t>
  </si>
  <si>
    <t>** старозапослени у 2024. години су они запослени који су били у радном односу у децембру 2023. године</t>
  </si>
  <si>
    <t>Реализација  по месецима  2025.</t>
  </si>
  <si>
    <t>Реализација по месецима  2025.</t>
  </si>
  <si>
    <t>Надзорни одбор / Скупштина                               реализација 2024. година</t>
  </si>
  <si>
    <t>Надзорни одбор / Скупштина                                                          план 2025. година</t>
  </si>
  <si>
    <t>Надзорни одбор / Скупштина                                            реализација 2024. година</t>
  </si>
  <si>
    <t>Надзорни одбор / Скупштина                                                            план 2025. година</t>
  </si>
  <si>
    <t>Комисија за ревизију                                                реализација 2024. година</t>
  </si>
  <si>
    <t>Комисија за ревизију                                                           план 2025. година</t>
  </si>
  <si>
    <t>Комисија за ревизију                                                 реализација 2024. година</t>
  </si>
  <si>
    <t>Комисија за ревизију                                                         план 2025. година</t>
  </si>
  <si>
    <t>Стање кредитне задужености у динарима
на дан 31.12.2024.
године</t>
  </si>
  <si>
    <t xml:space="preserve"> План плаћања по кредиту за 2025. годину                        у динарима</t>
  </si>
  <si>
    <t>Стање кредитне задужености у оригиналној валути
на дан 31.12.2025. године</t>
  </si>
  <si>
    <t>Стање кредитне задужености у динарима
на дан 31.12.2025. године</t>
  </si>
  <si>
    <t>Реализација (процена)                             у 2024. години</t>
  </si>
  <si>
    <t>Реализовано закључно са 31.12.2024. године</t>
  </si>
  <si>
    <t xml:space="preserve">План                                2026. година                 </t>
  </si>
  <si>
    <t xml:space="preserve">План                               2027. година                 </t>
  </si>
  <si>
    <t>Напомена: У последњој колони код % одступања реализације у односу на реализацију претходне године, пореде се план за 2025. годину и реализација из 2024. године.</t>
  </si>
  <si>
    <t>* Под осталим приходима из буџета сматрају се приходи који се не исплаћују са економске класификације 451-субвенције</t>
  </si>
  <si>
    <t xml:space="preserve">*НАПОМЕНА: </t>
  </si>
  <si>
    <t>Исплаћена маса за зараде, број запослених и просечна зарада по месецима за 2024. годину – бруто 1 исказују се на начин да се уносе реализоване категорије које су познате до тренутка доношења програма пословања. За преостале месеце неопходно је унети пројектовану месечну масу средстава и просечну зараду по свим категоријама, узимајући у обзир максималне месечне исплате у току 2024. године</t>
  </si>
  <si>
    <r>
      <rPr>
        <b/>
        <sz val="10"/>
        <rFont val="Arial"/>
        <family val="2"/>
      </rPr>
      <t>EBITDA</t>
    </r>
    <r>
      <rPr>
        <sz val="10"/>
        <rFont val="Arial"/>
        <family val="2"/>
      </rPr>
      <t xml:space="preserve"> (Earnings before Interest, Taxes, Depreciation and Amortization) представља добитак предузећа пре опорезивања који се добија када се одузму само оперативни трошкови, а без искључивања трошкова камате и амортизације. Рачуна се тако што се добитак/губитак пре опорезивања коригује за расходе камата и амортизацију.</t>
    </r>
  </si>
  <si>
    <r>
      <rPr>
        <b/>
        <sz val="10"/>
        <rFont val="Arial"/>
        <family val="2"/>
      </rPr>
      <t>ROA</t>
    </r>
    <r>
      <rPr>
        <sz val="10"/>
        <rFont val="Arial"/>
        <family val="2"/>
      </rPr>
      <t xml:space="preserve"> (Return on Assets) - Стопа приноса средстава рачуна се: (нето добит / укупна средства ) *100</t>
    </r>
  </si>
  <si>
    <r>
      <rPr>
        <b/>
        <sz val="10"/>
        <rFont val="Arial"/>
        <family val="2"/>
      </rPr>
      <t>ROE</t>
    </r>
    <r>
      <rPr>
        <sz val="10"/>
        <rFont val="Arial"/>
        <family val="2"/>
      </rPr>
      <t xml:space="preserve"> (Return on Еquity) - Стопа приноса капитала рачуна се: (нето добит / капитал)*100</t>
    </r>
  </si>
  <si>
    <r>
      <rPr>
        <b/>
        <sz val="10"/>
        <rFont val="Arial"/>
        <family val="2"/>
      </rPr>
      <t>Оперативни новчани ток</t>
    </r>
    <r>
      <rPr>
        <sz val="10"/>
        <rFont val="Arial"/>
        <family val="2"/>
      </rPr>
      <t xml:space="preserve"> - новчани ток из пословних активности </t>
    </r>
  </si>
  <si>
    <r>
      <rPr>
        <b/>
        <sz val="10"/>
        <rFont val="Arial"/>
        <family val="2"/>
      </rPr>
      <t>Дуг / капитал</t>
    </r>
    <r>
      <rPr>
        <sz val="10"/>
        <rFont val="Arial"/>
        <family val="2"/>
      </rPr>
      <t xml:space="preserve"> представља однос укупног дуга (дугорочна резервисања и обавезе, одложене пореске обавезе и краткорочна резервисања и краткорочне обавезе) и капитала (укупна ставка из пасиве биланса стања) *100.</t>
    </r>
  </si>
  <si>
    <r>
      <rPr>
        <b/>
        <sz val="10"/>
        <rFont val="Arial"/>
        <family val="2"/>
      </rPr>
      <t>Ликвидност</t>
    </r>
    <r>
      <rPr>
        <sz val="10"/>
        <rFont val="Arial"/>
        <family val="2"/>
      </rPr>
      <t xml:space="preserve"> представља однос (обртна средства / краткорочне обавезе)*100.</t>
    </r>
  </si>
  <si>
    <r>
      <rPr>
        <b/>
        <sz val="10"/>
        <rFont val="Arial"/>
        <family val="2"/>
      </rPr>
      <t>% зарада у пословним приходима</t>
    </r>
    <r>
      <rPr>
        <sz val="10"/>
        <rFont val="Arial"/>
        <family val="2"/>
      </rPr>
      <t xml:space="preserve"> - (Трошкови зарада, накнада зарада и остали лични расходи / пословни приходи)*100</t>
    </r>
  </si>
  <si>
    <t>Побољшање квалитета услуга на пијацама</t>
  </si>
  <si>
    <t>број корисника</t>
  </si>
  <si>
    <t>Месечни извештаји о извршеним услугама и број рекламација</t>
  </si>
  <si>
    <t>Повећање броја запослених и механизације за обављање делатности</t>
  </si>
  <si>
    <t>Побољшање квалитета услуга на гробљима</t>
  </si>
  <si>
    <t>Набавка нових парцела за сахрањивање</t>
  </si>
  <si>
    <t>Побољшање квалитета услуга превоза скелом преко Дунава</t>
  </si>
  <si>
    <t>Редовно одржавање пловила и стручно усавршавање запослених</t>
  </si>
  <si>
    <t xml:space="preserve">Повећање прихода </t>
  </si>
  <si>
    <t>цене и број корисника</t>
  </si>
  <si>
    <t>Месечни извештај о оствареним приоходима</t>
  </si>
  <si>
    <t>Побољшање услуга, наплата потраживања из ранијих година путем принудног извршења</t>
  </si>
  <si>
    <t>Побољшање услова рада за запослене</t>
  </si>
  <si>
    <t>ефикасност запослених</t>
  </si>
  <si>
    <t>Извештаји шефова сектора о постигнутим резултатима</t>
  </si>
  <si>
    <t>Ризици који се односе на екстерно окружење (економски)</t>
  </si>
  <si>
    <t>Непоштовање рокова</t>
  </si>
  <si>
    <t>Осигурање квалитета услуга</t>
  </si>
  <si>
    <t>Информационе технологије</t>
  </si>
  <si>
    <t>Провале и крађе</t>
  </si>
  <si>
    <t>Намерно проузрокована штета или немарност</t>
  </si>
  <si>
    <t>Неовлашћена измена података</t>
  </si>
  <si>
    <t>Губитак података</t>
  </si>
  <si>
    <t>Недостатак запослених</t>
  </si>
  <si>
    <t>Недостатак места за сахрањивање</t>
  </si>
  <si>
    <t>&gt;1.000</t>
  </si>
  <si>
    <t>Праћење ситуације на тржишту и прилагођавање захтевима тржишта</t>
  </si>
  <si>
    <t>&gt;500</t>
  </si>
  <si>
    <t>Уредна евиденција и праћење задатих активности</t>
  </si>
  <si>
    <t>Обезбеђивање механизације и људства за санирање новонастале ситуације</t>
  </si>
  <si>
    <t>Унос шифара и заштита система и осигурање просторија у којима се налази опрема</t>
  </si>
  <si>
    <t>Увести додатна средства обезбеђења објеката и опреме</t>
  </si>
  <si>
    <t>&gt;200</t>
  </si>
  <si>
    <t>Промена извршилаца и санкционисање</t>
  </si>
  <si>
    <t>&gt;2.000</t>
  </si>
  <si>
    <t>Пријем нових запослених</t>
  </si>
  <si>
    <t>Инсистирати код оснивача за покретање поступка за набавку нових парцела</t>
  </si>
  <si>
    <t>Служба за правне и опште послове</t>
  </si>
  <si>
    <t>Служба рачуноводства</t>
  </si>
  <si>
    <t>Служба за пијачне услуге</t>
  </si>
  <si>
    <t>Служба за погребне услуге</t>
  </si>
  <si>
    <t>Служба за превоз скелом преко Дунава</t>
  </si>
  <si>
    <t>Трошкови горива</t>
  </si>
  <si>
    <t>Трошкови електричне енергије</t>
  </si>
  <si>
    <t>Трошкови резервних делова</t>
  </si>
  <si>
    <t>Алат и инвентар</t>
  </si>
  <si>
    <t>Грађевински материјал</t>
  </si>
  <si>
    <t>Тр.мат. за тек. и инв. одржавање</t>
  </si>
  <si>
    <t>Канцеларијски материјал</t>
  </si>
  <si>
    <t>Тр.мат. за хиг. и тех. заштиту зграде и пијаце</t>
  </si>
  <si>
    <t>Тр.мат. за хиг. и тех. заштиту возила</t>
  </si>
  <si>
    <t>Средства за униптавање корова на гробљима</t>
  </si>
  <si>
    <t>Трошкови за ауто гуме</t>
  </si>
  <si>
    <t>Трошкови за амбалажу</t>
  </si>
  <si>
    <t>Трошкови ХТЗ</t>
  </si>
  <si>
    <t>Набавка пакетића</t>
  </si>
  <si>
    <t>Комуналне услуге - вода</t>
  </si>
  <si>
    <t xml:space="preserve">Набавка свећа и лампиона </t>
  </si>
  <si>
    <t>Набавка електронске опреме</t>
  </si>
  <si>
    <t>Набавка цвећа за даљу продају</t>
  </si>
  <si>
    <t>Набавка тенде за пијацу</t>
  </si>
  <si>
    <t>Ограда за потребе ЈП Пијаце и зеленило Гроцка</t>
  </si>
  <si>
    <t>31</t>
  </si>
  <si>
    <t>32</t>
  </si>
  <si>
    <t>33</t>
  </si>
  <si>
    <t>34</t>
  </si>
  <si>
    <t>Производне услуге</t>
  </si>
  <si>
    <t>Трошкови превоза</t>
  </si>
  <si>
    <t>Трошкови ПТТ</t>
  </si>
  <si>
    <t>Трошкови фиксне телефоније</t>
  </si>
  <si>
    <t>Трошкови мобилне телефоније</t>
  </si>
  <si>
    <t>Трошкови конекције ЕФИ са ПУ</t>
  </si>
  <si>
    <t>Тр.текућег одржавања возила</t>
  </si>
  <si>
    <t>Тр.тек. одр.-грађевински радови</t>
  </si>
  <si>
    <t>Закупнина покретне опреме</t>
  </si>
  <si>
    <t>Трошкови оглашавања у новинама</t>
  </si>
  <si>
    <t>Остали трошкви за рекламу и пропаганду</t>
  </si>
  <si>
    <t>Трошкови интернета</t>
  </si>
  <si>
    <t>Комуналне услуге - одношење смећа</t>
  </si>
  <si>
    <t>Услуге осталих друштвених делатности (процена ризика)</t>
  </si>
  <si>
    <t>Вулканизерске услуге</t>
  </si>
  <si>
    <t>Трошкови осталих производних услуга</t>
  </si>
  <si>
    <t>Трошкови прања аутомобила</t>
  </si>
  <si>
    <t>Трошкови комисије за рекламацију</t>
  </si>
  <si>
    <t>Трошкови ревизије финансијских извештаја</t>
  </si>
  <si>
    <t>Адвокатске услуге и судски извршитељ</t>
  </si>
  <si>
    <t>Трошкови заштите на раду</t>
  </si>
  <si>
    <t>Трошкови стручног образовања</t>
  </si>
  <si>
    <t>Трошкови одржавања софтвера</t>
  </si>
  <si>
    <t>Одржавање ПП апарата</t>
  </si>
  <si>
    <t>Трошкови одржавања аларма и мониторинг</t>
  </si>
  <si>
    <t>Трошкови угоститељских услуга</t>
  </si>
  <si>
    <t>Трошкови осигурања запослених</t>
  </si>
  <si>
    <t>Трошкови осигурања каско</t>
  </si>
  <si>
    <t>Трошкови осигурања за регистрацију</t>
  </si>
  <si>
    <t>Трошкови организације манифестација</t>
  </si>
  <si>
    <t>увећан обим посла</t>
  </si>
  <si>
    <t>увећан обима посла</t>
  </si>
  <si>
    <t>Набавка службеног возила за пијаце</t>
  </si>
  <si>
    <t>Набавка електронских фискалних уређаја</t>
  </si>
  <si>
    <t>Набавка опреме</t>
  </si>
  <si>
    <t>Набавка климе и грејних тела</t>
  </si>
  <si>
    <t>Услуге дезинфекције и дератизације</t>
  </si>
  <si>
    <t>Трошкови ремонта скеле и реморкера</t>
  </si>
  <si>
    <t>Текуће одржавање основних средстава</t>
  </si>
  <si>
    <t>Трошкови одржавања сајта</t>
  </si>
  <si>
    <t>Исплаћена маса за зараде, број запослених и просечна зарада по месецима                                                                                                                                               од 01.01.2025. до 31.12.2025. године - Бруто 1</t>
  </si>
  <si>
    <t>одлазак у пензију</t>
  </si>
  <si>
    <t>одлазак у панзију</t>
  </si>
  <si>
    <t>Исплаћена маса за зараде увећана за доприносе на зараде, број запослених и просечна зарада по месецима                                                                                     од 01.01.2025. до   31.12.2025. године - Бруто 2</t>
  </si>
  <si>
    <t>Набавка  механизације, ХТЗ опрема</t>
  </si>
  <si>
    <t>Тр.мат. за реновирање просторија на гробљима и пијацама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</si>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</sst>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%;\-0%;0%;"/>
  </numFmts>
  <fonts count="50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Times New Roman"/>
      <family val="2"/>
      <charset val="238"/>
    </font>
    <font>
      <sz val="8"/>
      <name val="Arial"/>
      <family val="2"/>
    </font>
    <font>
      <sz val="14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2"/>
      <color theme="0"/>
      <name val="Arial"/>
      <family val="2"/>
    </font>
    <font>
      <sz val="11"/>
      <color rgb="FF000000"/>
      <name val="Arial"/>
      <family val="2"/>
    </font>
    <font>
      <sz val="7"/>
      <name val="Arial"/>
      <family val="2"/>
    </font>
    <font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8" fillId="0" borderId="0"/>
    <xf numFmtId="0" fontId="4" fillId="0" borderId="0"/>
    <xf numFmtId="0" fontId="28" fillId="0" borderId="0"/>
    <xf numFmtId="9" fontId="1" fillId="0" borderId="0" applyFont="0" applyFill="0" applyBorder="0" applyAlignment="0" applyProtection="0"/>
  </cellStyleXfs>
  <cellXfs count="1060">
    <xf numFmtId="0" fontId="0" fillId="0" borderId="0" xfId="0"/>
    <xf numFmtId="0" fontId="6" fillId="0" borderId="0" xfId="0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0" fontId="2" fillId="0" borderId="1" xfId="0" applyFont="1" applyBorder="1" applyAlignment="1">
      <alignment vertical="center"/>
    </xf>
    <xf numFmtId="0" fontId="9" fillId="0" borderId="2" xfId="0" applyFont="1" applyBorder="1"/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7" fillId="0" borderId="2" xfId="0" applyFont="1" applyBorder="1"/>
    <xf numFmtId="0" fontId="29" fillId="0" borderId="0" xfId="0" applyFont="1"/>
    <xf numFmtId="0" fontId="11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3" fontId="10" fillId="5" borderId="11" xfId="0" applyNumberFormat="1" applyFont="1" applyFill="1" applyBorder="1" applyAlignment="1">
      <alignment horizontal="center" vertical="center" wrapText="1"/>
    </xf>
    <xf numFmtId="3" fontId="10" fillId="5" borderId="3" xfId="0" applyNumberFormat="1" applyFont="1" applyFill="1" applyBorder="1" applyAlignment="1">
      <alignment horizontal="center" vertical="center" wrapText="1"/>
    </xf>
    <xf numFmtId="3" fontId="10" fillId="5" borderId="12" xfId="0" applyNumberFormat="1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1" fillId="4" borderId="15" xfId="0" applyFont="1" applyFill="1" applyBorder="1" applyAlignment="1">
      <alignment horizontal="center" vertical="center" wrapText="1"/>
    </xf>
    <xf numFmtId="0" fontId="0" fillId="0" borderId="2" xfId="0" applyBorder="1"/>
    <xf numFmtId="0" fontId="11" fillId="4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8" fillId="0" borderId="0" xfId="0" applyFont="1"/>
    <xf numFmtId="0" fontId="11" fillId="0" borderId="0" xfId="0" applyFont="1" applyAlignment="1">
      <alignment horizontal="right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2" fillId="4" borderId="19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3" fontId="18" fillId="0" borderId="14" xfId="0" applyNumberFormat="1" applyFont="1" applyBorder="1" applyAlignment="1">
      <alignment horizontal="center" vertical="center"/>
    </xf>
    <xf numFmtId="3" fontId="18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 wrapText="1"/>
    </xf>
    <xf numFmtId="0" fontId="11" fillId="4" borderId="14" xfId="0" applyFont="1" applyFill="1" applyBorder="1" applyAlignment="1">
      <alignment vertical="center" wrapText="1"/>
    </xf>
    <xf numFmtId="0" fontId="12" fillId="4" borderId="20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4" borderId="17" xfId="0" applyFont="1" applyFill="1" applyBorder="1" applyAlignment="1">
      <alignment horizontal="center" vertical="center" wrapText="1"/>
    </xf>
    <xf numFmtId="49" fontId="11" fillId="4" borderId="17" xfId="0" applyNumberFormat="1" applyFont="1" applyFill="1" applyBorder="1" applyAlignment="1">
      <alignment horizontal="center" vertical="center" wrapText="1"/>
    </xf>
    <xf numFmtId="3" fontId="10" fillId="5" borderId="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11" fillId="0" borderId="4" xfId="0" applyNumberFormat="1" applyFont="1" applyBorder="1"/>
    <xf numFmtId="3" fontId="11" fillId="0" borderId="4" xfId="0" applyNumberFormat="1" applyFont="1" applyBorder="1" applyAlignment="1">
      <alignment horizontal="center" vertical="center"/>
    </xf>
    <xf numFmtId="3" fontId="11" fillId="0" borderId="14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3" fontId="21" fillId="0" borderId="4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center" vertical="center"/>
    </xf>
    <xf numFmtId="3" fontId="21" fillId="0" borderId="3" xfId="0" applyNumberFormat="1" applyFont="1" applyBorder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vertical="center"/>
    </xf>
    <xf numFmtId="3" fontId="9" fillId="0" borderId="14" xfId="0" applyNumberFormat="1" applyFont="1" applyBorder="1" applyAlignment="1">
      <alignment vertical="center"/>
    </xf>
    <xf numFmtId="0" fontId="30" fillId="0" borderId="0" xfId="0" applyFont="1"/>
    <xf numFmtId="3" fontId="21" fillId="0" borderId="7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43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4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3" fontId="21" fillId="0" borderId="15" xfId="0" applyNumberFormat="1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center" vertical="center"/>
    </xf>
    <xf numFmtId="3" fontId="11" fillId="0" borderId="14" xfId="0" applyNumberFormat="1" applyFont="1" applyBorder="1"/>
    <xf numFmtId="0" fontId="5" fillId="0" borderId="0" xfId="0" applyFont="1" applyAlignment="1">
      <alignment horizontal="right"/>
    </xf>
    <xf numFmtId="0" fontId="15" fillId="0" borderId="0" xfId="0" applyFont="1"/>
    <xf numFmtId="0" fontId="20" fillId="0" borderId="0" xfId="0" applyFont="1"/>
    <xf numFmtId="2" fontId="20" fillId="0" borderId="0" xfId="0" applyNumberFormat="1" applyFont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wrapText="1"/>
    </xf>
    <xf numFmtId="0" fontId="5" fillId="0" borderId="26" xfId="0" applyFont="1" applyBorder="1" applyAlignment="1">
      <alignment horizontal="left" vertical="center"/>
    </xf>
    <xf numFmtId="3" fontId="15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3" fontId="15" fillId="0" borderId="1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41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wrapText="1"/>
    </xf>
    <xf numFmtId="0" fontId="16" fillId="0" borderId="0" xfId="0" applyFont="1" applyAlignment="1">
      <alignment horizontal="right"/>
    </xf>
    <xf numFmtId="49" fontId="5" fillId="2" borderId="26" xfId="3" applyNumberFormat="1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left" vertical="center" wrapText="1"/>
    </xf>
    <xf numFmtId="3" fontId="5" fillId="0" borderId="20" xfId="3" applyNumberFormat="1" applyFont="1" applyBorder="1" applyAlignment="1">
      <alignment horizontal="center" vertical="center"/>
    </xf>
    <xf numFmtId="3" fontId="5" fillId="0" borderId="45" xfId="3" applyNumberFormat="1" applyFont="1" applyBorder="1" applyAlignment="1">
      <alignment horizontal="center" vertical="center"/>
    </xf>
    <xf numFmtId="3" fontId="5" fillId="0" borderId="7" xfId="3" applyNumberFormat="1" applyFont="1" applyBorder="1" applyAlignment="1">
      <alignment horizontal="center" vertical="center"/>
    </xf>
    <xf numFmtId="3" fontId="5" fillId="0" borderId="13" xfId="3" applyNumberFormat="1" applyFont="1" applyBorder="1" applyAlignment="1">
      <alignment horizontal="center" vertical="center"/>
    </xf>
    <xf numFmtId="49" fontId="5" fillId="2" borderId="10" xfId="3" applyNumberFormat="1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left" vertical="center" wrapText="1"/>
    </xf>
    <xf numFmtId="3" fontId="5" fillId="0" borderId="15" xfId="3" applyNumberFormat="1" applyFont="1" applyBorder="1" applyAlignment="1">
      <alignment horizontal="center" vertical="center"/>
    </xf>
    <xf numFmtId="3" fontId="5" fillId="0" borderId="46" xfId="3" applyNumberFormat="1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0" borderId="14" xfId="3" applyNumberFormat="1" applyFont="1" applyBorder="1" applyAlignment="1">
      <alignment horizontal="center" vertical="center"/>
    </xf>
    <xf numFmtId="49" fontId="5" fillId="2" borderId="14" xfId="3" applyNumberFormat="1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vertical="center"/>
    </xf>
    <xf numFmtId="0" fontId="5" fillId="2" borderId="14" xfId="3" applyFont="1" applyFill="1" applyBorder="1" applyAlignment="1">
      <alignment vertical="center" wrapText="1"/>
    </xf>
    <xf numFmtId="0" fontId="5" fillId="2" borderId="14" xfId="3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/>
    </xf>
    <xf numFmtId="3" fontId="5" fillId="0" borderId="50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52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" fontId="5" fillId="0" borderId="53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 vertical="center"/>
    </xf>
    <xf numFmtId="0" fontId="22" fillId="0" borderId="0" xfId="0" applyFont="1" applyAlignment="1">
      <alignment vertical="top"/>
    </xf>
    <xf numFmtId="0" fontId="2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5" fillId="0" borderId="26" xfId="0" applyFont="1" applyBorder="1" applyAlignment="1">
      <alignment horizontal="center" vertical="center" wrapText="1"/>
    </xf>
    <xf numFmtId="3" fontId="5" fillId="0" borderId="54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0" fontId="21" fillId="7" borderId="55" xfId="0" applyFont="1" applyFill="1" applyBorder="1" applyAlignment="1">
      <alignment horizontal="center" vertical="center" wrapText="1"/>
    </xf>
    <xf numFmtId="0" fontId="21" fillId="7" borderId="56" xfId="0" applyFont="1" applyFill="1" applyBorder="1" applyAlignment="1">
      <alignment horizontal="center" vertical="center" wrapText="1"/>
    </xf>
    <xf numFmtId="0" fontId="21" fillId="7" borderId="57" xfId="0" applyFont="1" applyFill="1" applyBorder="1" applyAlignment="1">
      <alignment horizontal="center" vertical="center" wrapText="1"/>
    </xf>
    <xf numFmtId="3" fontId="5" fillId="7" borderId="39" xfId="0" applyNumberFormat="1" applyFont="1" applyFill="1" applyBorder="1" applyAlignment="1">
      <alignment horizontal="center" vertical="center"/>
    </xf>
    <xf numFmtId="3" fontId="5" fillId="7" borderId="21" xfId="0" applyNumberFormat="1" applyFont="1" applyFill="1" applyBorder="1" applyAlignment="1">
      <alignment horizontal="center" vertical="center"/>
    </xf>
    <xf numFmtId="3" fontId="5" fillId="7" borderId="11" xfId="0" applyNumberFormat="1" applyFont="1" applyFill="1" applyBorder="1" applyAlignment="1">
      <alignment horizontal="center" vertical="center"/>
    </xf>
    <xf numFmtId="3" fontId="5" fillId="7" borderId="40" xfId="0" applyNumberFormat="1" applyFont="1" applyFill="1" applyBorder="1" applyAlignment="1">
      <alignment horizontal="center" vertical="center"/>
    </xf>
    <xf numFmtId="3" fontId="5" fillId="7" borderId="49" xfId="0" applyNumberFormat="1" applyFont="1" applyFill="1" applyBorder="1" applyAlignment="1">
      <alignment horizontal="center" vertical="center"/>
    </xf>
    <xf numFmtId="3" fontId="5" fillId="7" borderId="32" xfId="0" applyNumberFormat="1" applyFont="1" applyFill="1" applyBorder="1" applyAlignment="1">
      <alignment horizontal="center" vertical="center"/>
    </xf>
    <xf numFmtId="4" fontId="5" fillId="7" borderId="16" xfId="0" applyNumberFormat="1" applyFont="1" applyFill="1" applyBorder="1" applyAlignment="1">
      <alignment horizontal="center" vertical="center"/>
    </xf>
    <xf numFmtId="4" fontId="5" fillId="7" borderId="12" xfId="0" applyNumberFormat="1" applyFont="1" applyFill="1" applyBorder="1" applyAlignment="1">
      <alignment horizontal="center" vertical="center"/>
    </xf>
    <xf numFmtId="0" fontId="21" fillId="7" borderId="58" xfId="0" applyFont="1" applyFill="1" applyBorder="1" applyAlignment="1">
      <alignment horizontal="center" vertical="center" wrapText="1"/>
    </xf>
    <xf numFmtId="0" fontId="21" fillId="7" borderId="59" xfId="0" applyFont="1" applyFill="1" applyBorder="1" applyAlignment="1">
      <alignment horizontal="center" vertical="center" wrapText="1"/>
    </xf>
    <xf numFmtId="0" fontId="5" fillId="7" borderId="60" xfId="0" applyFont="1" applyFill="1" applyBorder="1" applyAlignment="1">
      <alignment horizontal="right" vertical="center" wrapText="1"/>
    </xf>
    <xf numFmtId="0" fontId="15" fillId="7" borderId="39" xfId="0" applyFont="1" applyFill="1" applyBorder="1" applyAlignment="1">
      <alignment horizontal="right" vertical="center" wrapText="1"/>
    </xf>
    <xf numFmtId="3" fontId="5" fillId="7" borderId="5" xfId="0" applyNumberFormat="1" applyFont="1" applyFill="1" applyBorder="1" applyAlignment="1">
      <alignment horizontal="center" vertical="center"/>
    </xf>
    <xf numFmtId="0" fontId="21" fillId="0" borderId="0" xfId="0" applyFont="1"/>
    <xf numFmtId="0" fontId="15" fillId="10" borderId="47" xfId="3" applyFont="1" applyFill="1" applyBorder="1" applyAlignment="1">
      <alignment horizontal="center" vertical="center" wrapText="1"/>
    </xf>
    <xf numFmtId="49" fontId="5" fillId="0" borderId="26" xfId="3" applyNumberFormat="1" applyFont="1" applyBorder="1" applyAlignment="1">
      <alignment horizontal="center" vertical="center"/>
    </xf>
    <xf numFmtId="0" fontId="15" fillId="0" borderId="7" xfId="3" applyFont="1" applyBorder="1" applyAlignment="1">
      <alignment horizontal="left" vertical="center" wrapText="1"/>
    </xf>
    <xf numFmtId="3" fontId="5" fillId="0" borderId="61" xfId="3" applyNumberFormat="1" applyFont="1" applyBorder="1" applyAlignment="1">
      <alignment horizontal="center" vertical="center"/>
    </xf>
    <xf numFmtId="0" fontId="5" fillId="3" borderId="47" xfId="3" applyFont="1" applyFill="1" applyBorder="1" applyAlignment="1">
      <alignment vertical="center"/>
    </xf>
    <xf numFmtId="49" fontId="5" fillId="0" borderId="20" xfId="3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49" fontId="5" fillId="0" borderId="10" xfId="3" applyNumberFormat="1" applyFont="1" applyBorder="1" applyAlignment="1">
      <alignment horizontal="center" vertical="center"/>
    </xf>
    <xf numFmtId="0" fontId="23" fillId="0" borderId="4" xfId="3" applyFont="1" applyBorder="1" applyAlignment="1">
      <alignment horizontal="left" vertical="center"/>
    </xf>
    <xf numFmtId="3" fontId="5" fillId="0" borderId="17" xfId="3" applyNumberFormat="1" applyFont="1" applyBorder="1" applyAlignment="1">
      <alignment horizontal="center" vertical="center"/>
    </xf>
    <xf numFmtId="0" fontId="5" fillId="3" borderId="47" xfId="3" applyFont="1" applyFill="1" applyBorder="1"/>
    <xf numFmtId="49" fontId="5" fillId="0" borderId="15" xfId="3" applyNumberFormat="1" applyFont="1" applyBorder="1" applyAlignment="1">
      <alignment horizontal="center" vertical="center"/>
    </xf>
    <xf numFmtId="0" fontId="5" fillId="0" borderId="4" xfId="3" applyFont="1" applyBorder="1" applyAlignment="1">
      <alignment horizontal="left" vertical="center"/>
    </xf>
    <xf numFmtId="49" fontId="5" fillId="0" borderId="10" xfId="3" applyNumberFormat="1" applyFont="1" applyBorder="1" applyAlignment="1">
      <alignment horizontal="center" vertical="center" wrapText="1"/>
    </xf>
    <xf numFmtId="0" fontId="15" fillId="0" borderId="4" xfId="3" applyFont="1" applyBorder="1" applyAlignment="1">
      <alignment horizontal="left" vertical="center" wrapText="1"/>
    </xf>
    <xf numFmtId="0" fontId="5" fillId="3" borderId="47" xfId="3" applyFont="1" applyFill="1" applyBorder="1" applyAlignment="1">
      <alignment vertical="center" wrapText="1"/>
    </xf>
    <xf numFmtId="49" fontId="5" fillId="0" borderId="15" xfId="3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5" fillId="0" borderId="9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left" vertical="center"/>
    </xf>
    <xf numFmtId="3" fontId="5" fillId="0" borderId="18" xfId="3" applyNumberFormat="1" applyFont="1" applyBorder="1" applyAlignment="1">
      <alignment horizontal="center" vertical="center"/>
    </xf>
    <xf numFmtId="49" fontId="5" fillId="0" borderId="16" xfId="3" applyNumberFormat="1" applyFont="1" applyBorder="1" applyAlignment="1">
      <alignment horizontal="center" vertical="center"/>
    </xf>
    <xf numFmtId="3" fontId="5" fillId="0" borderId="12" xfId="3" applyNumberFormat="1" applyFont="1" applyBorder="1" applyAlignment="1">
      <alignment horizontal="center" vertical="center"/>
    </xf>
    <xf numFmtId="0" fontId="5" fillId="10" borderId="62" xfId="0" applyFont="1" applyFill="1" applyBorder="1"/>
    <xf numFmtId="0" fontId="5" fillId="10" borderId="1" xfId="0" applyFont="1" applyFill="1" applyBorder="1"/>
    <xf numFmtId="0" fontId="5" fillId="10" borderId="63" xfId="0" applyFont="1" applyFill="1" applyBorder="1"/>
    <xf numFmtId="0" fontId="5" fillId="10" borderId="59" xfId="0" applyFont="1" applyFill="1" applyBorder="1"/>
    <xf numFmtId="3" fontId="5" fillId="0" borderId="17" xfId="3" applyNumberFormat="1" applyFont="1" applyBorder="1" applyAlignment="1">
      <alignment horizontal="center" vertical="center" wrapText="1"/>
    </xf>
    <xf numFmtId="3" fontId="5" fillId="0" borderId="14" xfId="3" applyNumberFormat="1" applyFont="1" applyBorder="1" applyAlignment="1">
      <alignment horizontal="center" vertical="center" wrapText="1"/>
    </xf>
    <xf numFmtId="0" fontId="15" fillId="10" borderId="42" xfId="3" applyFont="1" applyFill="1" applyBorder="1" applyAlignment="1">
      <alignment horizontal="center" vertical="center" wrapText="1"/>
    </xf>
    <xf numFmtId="0" fontId="22" fillId="0" borderId="0" xfId="0" applyFont="1"/>
    <xf numFmtId="0" fontId="15" fillId="7" borderId="52" xfId="3" applyFont="1" applyFill="1" applyBorder="1" applyAlignment="1">
      <alignment horizontal="center" vertical="center" wrapText="1"/>
    </xf>
    <xf numFmtId="0" fontId="15" fillId="7" borderId="57" xfId="3" applyFont="1" applyFill="1" applyBorder="1" applyAlignment="1">
      <alignment horizontal="center" vertical="center" wrapText="1"/>
    </xf>
    <xf numFmtId="3" fontId="15" fillId="7" borderId="56" xfId="3" applyNumberFormat="1" applyFont="1" applyFill="1" applyBorder="1" applyAlignment="1">
      <alignment horizontal="center" vertical="center"/>
    </xf>
    <xf numFmtId="0" fontId="15" fillId="7" borderId="64" xfId="3" applyFont="1" applyFill="1" applyBorder="1" applyAlignment="1">
      <alignment horizontal="center" vertical="center" wrapText="1"/>
    </xf>
    <xf numFmtId="0" fontId="15" fillId="7" borderId="55" xfId="3" applyFont="1" applyFill="1" applyBorder="1" applyAlignment="1">
      <alignment horizontal="center" vertical="center" wrapText="1"/>
    </xf>
    <xf numFmtId="0" fontId="15" fillId="7" borderId="5" xfId="3" applyFont="1" applyFill="1" applyBorder="1" applyAlignment="1">
      <alignment horizontal="center" vertical="center" wrapText="1"/>
    </xf>
    <xf numFmtId="3" fontId="15" fillId="7" borderId="21" xfId="3" applyNumberFormat="1" applyFont="1" applyFill="1" applyBorder="1" applyAlignment="1">
      <alignment horizontal="center" vertical="center"/>
    </xf>
    <xf numFmtId="3" fontId="15" fillId="7" borderId="8" xfId="3" applyNumberFormat="1" applyFont="1" applyFill="1" applyBorder="1" applyAlignment="1">
      <alignment horizontal="center" vertical="center"/>
    </xf>
    <xf numFmtId="0" fontId="15" fillId="7" borderId="39" xfId="3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3" fillId="7" borderId="39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0" xfId="0" applyFont="1" applyBorder="1"/>
    <xf numFmtId="0" fontId="9" fillId="0" borderId="13" xfId="0" applyFont="1" applyBorder="1"/>
    <xf numFmtId="0" fontId="9" fillId="0" borderId="12" xfId="0" applyFont="1" applyBorder="1" applyAlignment="1">
      <alignment horizontal="center" vertical="center" wrapText="1"/>
    </xf>
    <xf numFmtId="0" fontId="9" fillId="0" borderId="16" xfId="0" applyFont="1" applyBorder="1"/>
    <xf numFmtId="0" fontId="9" fillId="0" borderId="12" xfId="0" applyFont="1" applyBorder="1"/>
    <xf numFmtId="0" fontId="9" fillId="0" borderId="13" xfId="0" applyFont="1" applyBorder="1" applyAlignment="1">
      <alignment horizontal="center" vertical="center" wrapText="1"/>
    </xf>
    <xf numFmtId="3" fontId="5" fillId="7" borderId="59" xfId="0" applyNumberFormat="1" applyFont="1" applyFill="1" applyBorder="1" applyAlignment="1">
      <alignment horizontal="center" vertical="center"/>
    </xf>
    <xf numFmtId="0" fontId="5" fillId="0" borderId="2" xfId="0" applyFont="1" applyBorder="1"/>
    <xf numFmtId="3" fontId="21" fillId="0" borderId="16" xfId="0" applyNumberFormat="1" applyFont="1" applyBorder="1" applyAlignment="1">
      <alignment horizontal="center" vertical="center"/>
    </xf>
    <xf numFmtId="0" fontId="15" fillId="0" borderId="0" xfId="3" applyFont="1"/>
    <xf numFmtId="0" fontId="5" fillId="0" borderId="0" xfId="3" applyFont="1"/>
    <xf numFmtId="0" fontId="9" fillId="0" borderId="0" xfId="3" applyFont="1"/>
    <xf numFmtId="0" fontId="5" fillId="0" borderId="0" xfId="3" applyFont="1" applyAlignment="1">
      <alignment horizontal="right"/>
    </xf>
    <xf numFmtId="0" fontId="15" fillId="9" borderId="67" xfId="3" applyFont="1" applyFill="1" applyBorder="1" applyAlignment="1">
      <alignment horizontal="center" vertical="center"/>
    </xf>
    <xf numFmtId="0" fontId="5" fillId="0" borderId="4" xfId="3" applyFont="1" applyBorder="1" applyAlignment="1">
      <alignment horizontal="left" vertical="center" wrapText="1"/>
    </xf>
    <xf numFmtId="3" fontId="5" fillId="0" borderId="4" xfId="1" applyNumberFormat="1" applyFont="1" applyFill="1" applyBorder="1" applyAlignment="1">
      <alignment horizontal="center" vertical="center"/>
    </xf>
    <xf numFmtId="49" fontId="5" fillId="0" borderId="44" xfId="3" applyNumberFormat="1" applyFont="1" applyBorder="1" applyAlignment="1">
      <alignment horizontal="center" vertical="center"/>
    </xf>
    <xf numFmtId="0" fontId="5" fillId="0" borderId="6" xfId="3" applyFont="1" applyBorder="1" applyAlignment="1">
      <alignment horizontal="left" vertical="center" wrapText="1"/>
    </xf>
    <xf numFmtId="3" fontId="5" fillId="0" borderId="6" xfId="1" applyNumberFormat="1" applyFont="1" applyFill="1" applyBorder="1" applyAlignment="1">
      <alignment horizontal="center" vertical="center"/>
    </xf>
    <xf numFmtId="49" fontId="15" fillId="9" borderId="67" xfId="3" applyNumberFormat="1" applyFont="1" applyFill="1" applyBorder="1" applyAlignment="1">
      <alignment vertical="center"/>
    </xf>
    <xf numFmtId="0" fontId="5" fillId="0" borderId="3" xfId="3" applyFont="1" applyBorder="1" applyAlignment="1">
      <alignment horizontal="left" vertical="center" wrapText="1"/>
    </xf>
    <xf numFmtId="3" fontId="5" fillId="0" borderId="3" xfId="1" applyNumberFormat="1" applyFont="1" applyFill="1" applyBorder="1" applyAlignment="1">
      <alignment horizontal="center" vertical="center"/>
    </xf>
    <xf numFmtId="49" fontId="5" fillId="9" borderId="67" xfId="3" applyNumberFormat="1" applyFont="1" applyFill="1" applyBorder="1" applyAlignment="1">
      <alignment horizontal="center" vertical="center"/>
    </xf>
    <xf numFmtId="0" fontId="15" fillId="9" borderId="22" xfId="3" applyFont="1" applyFill="1" applyBorder="1"/>
    <xf numFmtId="0" fontId="5" fillId="9" borderId="0" xfId="0" applyFont="1" applyFill="1"/>
    <xf numFmtId="0" fontId="5" fillId="9" borderId="2" xfId="0" applyFont="1" applyFill="1" applyBorder="1"/>
    <xf numFmtId="0" fontId="5" fillId="0" borderId="66" xfId="3" applyFont="1" applyBorder="1" applyAlignment="1">
      <alignment horizontal="left" vertical="center" wrapText="1"/>
    </xf>
    <xf numFmtId="49" fontId="5" fillId="0" borderId="68" xfId="3" applyNumberFormat="1" applyFont="1" applyBorder="1" applyAlignment="1">
      <alignment horizontal="center" vertical="center"/>
    </xf>
    <xf numFmtId="3" fontId="5" fillId="0" borderId="17" xfId="1" applyNumberFormat="1" applyFont="1" applyFill="1" applyBorder="1" applyAlignment="1">
      <alignment horizontal="center" vertical="center"/>
    </xf>
    <xf numFmtId="3" fontId="5" fillId="0" borderId="69" xfId="0" applyNumberFormat="1" applyFont="1" applyBorder="1" applyAlignment="1">
      <alignment horizontal="center" vertical="center"/>
    </xf>
    <xf numFmtId="3" fontId="5" fillId="0" borderId="70" xfId="0" applyNumberFormat="1" applyFont="1" applyBorder="1" applyAlignment="1">
      <alignment horizontal="center" vertical="center"/>
    </xf>
    <xf numFmtId="3" fontId="5" fillId="0" borderId="18" xfId="1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3" fontId="5" fillId="0" borderId="0" xfId="1" applyFont="1" applyFill="1" applyBorder="1" applyAlignment="1">
      <alignment horizontal="left"/>
    </xf>
    <xf numFmtId="0" fontId="15" fillId="0" borderId="0" xfId="3" applyFont="1" applyAlignment="1">
      <alignment horizontal="left"/>
    </xf>
    <xf numFmtId="49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left" wrapText="1"/>
    </xf>
    <xf numFmtId="49" fontId="5" fillId="7" borderId="62" xfId="3" applyNumberFormat="1" applyFont="1" applyFill="1" applyBorder="1" applyAlignment="1">
      <alignment horizontal="center" vertical="center"/>
    </xf>
    <xf numFmtId="0" fontId="15" fillId="7" borderId="63" xfId="3" applyFont="1" applyFill="1" applyBorder="1" applyAlignment="1">
      <alignment horizontal="right" wrapText="1"/>
    </xf>
    <xf numFmtId="3" fontId="5" fillId="7" borderId="62" xfId="1" applyNumberFormat="1" applyFont="1" applyFill="1" applyBorder="1" applyAlignment="1">
      <alignment horizontal="center" vertical="center"/>
    </xf>
    <xf numFmtId="0" fontId="15" fillId="7" borderId="59" xfId="3" applyFont="1" applyFill="1" applyBorder="1" applyAlignment="1">
      <alignment horizontal="right" wrapText="1"/>
    </xf>
    <xf numFmtId="3" fontId="5" fillId="7" borderId="63" xfId="1" applyNumberFormat="1" applyFont="1" applyFill="1" applyBorder="1" applyAlignment="1">
      <alignment horizontal="center" vertical="center"/>
    </xf>
    <xf numFmtId="0" fontId="15" fillId="7" borderId="0" xfId="3" applyFont="1" applyFill="1" applyAlignment="1">
      <alignment horizontal="right" wrapText="1"/>
    </xf>
    <xf numFmtId="3" fontId="5" fillId="7" borderId="0" xfId="0" applyNumberFormat="1" applyFont="1" applyFill="1" applyAlignment="1">
      <alignment horizontal="center" vertical="center"/>
    </xf>
    <xf numFmtId="3" fontId="5" fillId="7" borderId="71" xfId="0" applyNumberFormat="1" applyFont="1" applyFill="1" applyBorder="1" applyAlignment="1">
      <alignment horizontal="center" vertical="center"/>
    </xf>
    <xf numFmtId="3" fontId="5" fillId="7" borderId="57" xfId="0" applyNumberFormat="1" applyFont="1" applyFill="1" applyBorder="1" applyAlignment="1">
      <alignment horizontal="center" vertical="center"/>
    </xf>
    <xf numFmtId="3" fontId="5" fillId="7" borderId="56" xfId="0" applyNumberFormat="1" applyFont="1" applyFill="1" applyBorder="1" applyAlignment="1">
      <alignment horizontal="center" vertical="center"/>
    </xf>
    <xf numFmtId="0" fontId="26" fillId="0" borderId="0" xfId="0" applyFont="1"/>
    <xf numFmtId="0" fontId="25" fillId="0" borderId="0" xfId="0" applyFont="1" applyAlignment="1">
      <alignment horizontal="right"/>
    </xf>
    <xf numFmtId="0" fontId="25" fillId="0" borderId="0" xfId="0" applyFont="1"/>
    <xf numFmtId="0" fontId="26" fillId="0" borderId="51" xfId="0" applyFont="1" applyBorder="1" applyAlignment="1">
      <alignment horizontal="left" vertical="center"/>
    </xf>
    <xf numFmtId="3" fontId="26" fillId="0" borderId="51" xfId="0" applyNumberFormat="1" applyFont="1" applyBorder="1" applyAlignment="1">
      <alignment horizontal="center" vertical="center"/>
    </xf>
    <xf numFmtId="3" fontId="26" fillId="0" borderId="51" xfId="0" applyNumberFormat="1" applyFont="1" applyBorder="1" applyAlignment="1" applyProtection="1">
      <alignment horizontal="center" vertical="center"/>
      <protection locked="0"/>
    </xf>
    <xf numFmtId="3" fontId="26" fillId="0" borderId="32" xfId="0" applyNumberFormat="1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>
      <alignment horizontal="left" vertical="center"/>
    </xf>
    <xf numFmtId="3" fontId="26" fillId="0" borderId="4" xfId="0" applyNumberFormat="1" applyFont="1" applyBorder="1" applyAlignment="1">
      <alignment horizontal="center" vertical="center"/>
    </xf>
    <xf numFmtId="3" fontId="26" fillId="0" borderId="4" xfId="0" applyNumberFormat="1" applyFont="1" applyBorder="1" applyAlignment="1" applyProtection="1">
      <alignment horizontal="center" vertical="center"/>
      <protection locked="0"/>
    </xf>
    <xf numFmtId="3" fontId="26" fillId="0" borderId="14" xfId="0" applyNumberFormat="1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>
      <alignment horizontal="left" vertical="center"/>
    </xf>
    <xf numFmtId="3" fontId="26" fillId="0" borderId="3" xfId="0" applyNumberFormat="1" applyFont="1" applyBorder="1" applyAlignment="1">
      <alignment horizontal="center" vertical="center"/>
    </xf>
    <xf numFmtId="3" fontId="26" fillId="0" borderId="3" xfId="0" applyNumberFormat="1" applyFont="1" applyBorder="1" applyAlignment="1" applyProtection="1">
      <alignment horizontal="center" vertical="center"/>
      <protection locked="0"/>
    </xf>
    <xf numFmtId="3" fontId="26" fillId="0" borderId="12" xfId="0" applyNumberFormat="1" applyFont="1" applyBorder="1" applyAlignment="1" applyProtection="1">
      <alignment horizontal="center" vertical="center"/>
      <protection locked="0"/>
    </xf>
    <xf numFmtId="3" fontId="26" fillId="0" borderId="5" xfId="0" applyNumberFormat="1" applyFont="1" applyBorder="1" applyAlignment="1">
      <alignment horizontal="center" vertical="center"/>
    </xf>
    <xf numFmtId="3" fontId="26" fillId="0" borderId="5" xfId="0" applyNumberFormat="1" applyFont="1" applyBorder="1" applyAlignment="1" applyProtection="1">
      <alignment horizontal="center" vertical="center"/>
      <protection locked="0"/>
    </xf>
    <xf numFmtId="3" fontId="26" fillId="0" borderId="21" xfId="0" applyNumberFormat="1" applyFont="1" applyBorder="1" applyAlignment="1" applyProtection="1">
      <alignment horizontal="center" vertical="center"/>
      <protection locked="0"/>
    </xf>
    <xf numFmtId="0" fontId="26" fillId="0" borderId="7" xfId="0" applyFont="1" applyBorder="1" applyAlignment="1">
      <alignment horizontal="left" vertical="center"/>
    </xf>
    <xf numFmtId="3" fontId="26" fillId="0" borderId="7" xfId="0" applyNumberFormat="1" applyFont="1" applyBorder="1" applyAlignment="1">
      <alignment horizontal="center" vertical="center"/>
    </xf>
    <xf numFmtId="3" fontId="26" fillId="0" borderId="7" xfId="0" applyNumberFormat="1" applyFont="1" applyBorder="1" applyAlignment="1" applyProtection="1">
      <alignment horizontal="center" vertical="center"/>
      <protection locked="0"/>
    </xf>
    <xf numFmtId="3" fontId="26" fillId="0" borderId="13" xfId="0" applyNumberFormat="1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3" fontId="26" fillId="0" borderId="6" xfId="0" applyNumberFormat="1" applyFont="1" applyBorder="1" applyAlignment="1">
      <alignment horizontal="center" vertical="center"/>
    </xf>
    <xf numFmtId="3" fontId="26" fillId="0" borderId="6" xfId="0" applyNumberFormat="1" applyFont="1" applyBorder="1" applyAlignment="1" applyProtection="1">
      <alignment horizontal="center" vertical="center"/>
      <protection locked="0"/>
    </xf>
    <xf numFmtId="3" fontId="26" fillId="0" borderId="43" xfId="0" applyNumberFormat="1" applyFont="1" applyBorder="1" applyAlignment="1" applyProtection="1">
      <alignment horizontal="center" vertical="center"/>
      <protection locked="0"/>
    </xf>
    <xf numFmtId="3" fontId="26" fillId="0" borderId="15" xfId="0" applyNumberFormat="1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>
      <alignment horizontal="left" vertical="center"/>
    </xf>
    <xf numFmtId="3" fontId="26" fillId="0" borderId="18" xfId="0" applyNumberFormat="1" applyFont="1" applyBorder="1" applyAlignment="1">
      <alignment horizontal="center" vertical="center"/>
    </xf>
    <xf numFmtId="3" fontId="26" fillId="0" borderId="31" xfId="0" applyNumberFormat="1" applyFont="1" applyBorder="1" applyAlignment="1" applyProtection="1">
      <alignment horizontal="center" vertical="center"/>
      <protection locked="0"/>
    </xf>
    <xf numFmtId="0" fontId="31" fillId="9" borderId="64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3" fontId="31" fillId="7" borderId="62" xfId="0" applyNumberFormat="1" applyFont="1" applyFill="1" applyBorder="1" applyAlignment="1">
      <alignment horizontal="center"/>
    </xf>
    <xf numFmtId="3" fontId="31" fillId="7" borderId="58" xfId="0" applyNumberFormat="1" applyFont="1" applyFill="1" applyBorder="1" applyAlignment="1">
      <alignment horizontal="center"/>
    </xf>
    <xf numFmtId="3" fontId="31" fillId="7" borderId="57" xfId="0" applyNumberFormat="1" applyFont="1" applyFill="1" applyBorder="1" applyAlignment="1">
      <alignment horizontal="center"/>
    </xf>
    <xf numFmtId="3" fontId="31" fillId="7" borderId="59" xfId="0" applyNumberFormat="1" applyFont="1" applyFill="1" applyBorder="1" applyAlignment="1">
      <alignment horizontal="center"/>
    </xf>
    <xf numFmtId="49" fontId="15" fillId="7" borderId="5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6" fillId="7" borderId="5" xfId="0" applyFont="1" applyFill="1" applyBorder="1" applyAlignment="1">
      <alignment horizontal="right" vertical="center"/>
    </xf>
    <xf numFmtId="3" fontId="26" fillId="7" borderId="5" xfId="0" applyNumberFormat="1" applyFont="1" applyFill="1" applyBorder="1" applyAlignment="1">
      <alignment horizontal="center" vertical="center"/>
    </xf>
    <xf numFmtId="3" fontId="26" fillId="7" borderId="5" xfId="0" applyNumberFormat="1" applyFont="1" applyFill="1" applyBorder="1" applyAlignment="1" applyProtection="1">
      <alignment horizontal="center" vertical="center"/>
      <protection locked="0"/>
    </xf>
    <xf numFmtId="3" fontId="26" fillId="7" borderId="21" xfId="0" applyNumberFormat="1" applyFont="1" applyFill="1" applyBorder="1" applyAlignment="1" applyProtection="1">
      <alignment horizontal="center" vertical="center"/>
      <protection locked="0"/>
    </xf>
    <xf numFmtId="3" fontId="26" fillId="7" borderId="3" xfId="0" applyNumberFormat="1" applyFont="1" applyFill="1" applyBorder="1" applyAlignment="1">
      <alignment horizontal="center" vertical="center"/>
    </xf>
    <xf numFmtId="3" fontId="26" fillId="7" borderId="3" xfId="0" applyNumberFormat="1" applyFont="1" applyFill="1" applyBorder="1" applyAlignment="1" applyProtection="1">
      <alignment horizontal="center" vertical="center"/>
      <protection locked="0"/>
    </xf>
    <xf numFmtId="0" fontId="26" fillId="7" borderId="57" xfId="0" applyFont="1" applyFill="1" applyBorder="1" applyAlignment="1">
      <alignment horizontal="right" vertical="center"/>
    </xf>
    <xf numFmtId="3" fontId="26" fillId="7" borderId="57" xfId="0" applyNumberFormat="1" applyFont="1" applyFill="1" applyBorder="1" applyAlignment="1" applyProtection="1">
      <alignment horizontal="center" vertical="center"/>
      <protection locked="0"/>
    </xf>
    <xf numFmtId="3" fontId="26" fillId="7" borderId="40" xfId="0" applyNumberFormat="1" applyFont="1" applyFill="1" applyBorder="1" applyAlignment="1" applyProtection="1">
      <alignment horizontal="center" vertical="center"/>
      <protection locked="0"/>
    </xf>
    <xf numFmtId="49" fontId="5" fillId="0" borderId="34" xfId="0" applyNumberFormat="1" applyFont="1" applyBorder="1" applyAlignment="1">
      <alignment horizontal="center" vertical="center"/>
    </xf>
    <xf numFmtId="3" fontId="5" fillId="0" borderId="72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3" fontId="5" fillId="0" borderId="73" xfId="0" applyNumberFormat="1" applyFont="1" applyBorder="1" applyAlignment="1">
      <alignment horizontal="center" vertical="center"/>
    </xf>
    <xf numFmtId="3" fontId="5" fillId="0" borderId="46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3" fontId="5" fillId="0" borderId="74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15" fillId="7" borderId="50" xfId="3" applyFont="1" applyFill="1" applyBorder="1" applyAlignment="1">
      <alignment horizontal="center" wrapText="1"/>
    </xf>
    <xf numFmtId="0" fontId="15" fillId="7" borderId="75" xfId="3" applyFont="1" applyFill="1" applyBorder="1" applyAlignment="1">
      <alignment horizontal="center" wrapText="1"/>
    </xf>
    <xf numFmtId="0" fontId="15" fillId="7" borderId="11" xfId="3" applyFont="1" applyFill="1" applyBorder="1" applyAlignment="1">
      <alignment horizontal="center" vertical="top" wrapText="1"/>
    </xf>
    <xf numFmtId="0" fontId="15" fillId="7" borderId="76" xfId="3" applyFont="1" applyFill="1" applyBorder="1" applyAlignment="1">
      <alignment horizontal="center" vertical="top" wrapText="1"/>
    </xf>
    <xf numFmtId="0" fontId="21" fillId="0" borderId="0" xfId="0" applyFont="1" applyAlignment="1">
      <alignment horizontal="right"/>
    </xf>
    <xf numFmtId="0" fontId="15" fillId="7" borderId="4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15" fillId="7" borderId="51" xfId="0" applyFont="1" applyFill="1" applyBorder="1" applyAlignment="1">
      <alignment horizontal="center" vertical="center" wrapText="1"/>
    </xf>
    <xf numFmtId="0" fontId="15" fillId="7" borderId="32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24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8" fillId="0" borderId="51" xfId="0" applyFont="1" applyBorder="1"/>
    <xf numFmtId="0" fontId="12" fillId="7" borderId="15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 wrapText="1"/>
    </xf>
    <xf numFmtId="3" fontId="33" fillId="7" borderId="4" xfId="0" applyNumberFormat="1" applyFont="1" applyFill="1" applyBorder="1" applyAlignment="1">
      <alignment horizontal="center" vertical="center"/>
    </xf>
    <xf numFmtId="3" fontId="11" fillId="7" borderId="15" xfId="0" applyNumberFormat="1" applyFont="1" applyFill="1" applyBorder="1" applyAlignment="1">
      <alignment horizontal="center" vertical="center"/>
    </xf>
    <xf numFmtId="3" fontId="11" fillId="7" borderId="4" xfId="0" applyNumberFormat="1" applyFont="1" applyFill="1" applyBorder="1" applyAlignment="1">
      <alignment horizontal="center" vertical="center"/>
    </xf>
    <xf numFmtId="3" fontId="11" fillId="7" borderId="14" xfId="0" applyNumberFormat="1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 vertical="center"/>
    </xf>
    <xf numFmtId="3" fontId="11" fillId="7" borderId="43" xfId="0" applyNumberFormat="1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3" fontId="11" fillId="7" borderId="4" xfId="0" applyNumberFormat="1" applyFont="1" applyFill="1" applyBorder="1"/>
    <xf numFmtId="3" fontId="11" fillId="7" borderId="14" xfId="0" applyNumberFormat="1" applyFont="1" applyFill="1" applyBorder="1"/>
    <xf numFmtId="0" fontId="12" fillId="7" borderId="109" xfId="0" applyFont="1" applyFill="1" applyBorder="1" applyAlignment="1">
      <alignment vertical="center" wrapText="1"/>
    </xf>
    <xf numFmtId="0" fontId="11" fillId="7" borderId="110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3" fillId="7" borderId="61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vertical="center" wrapText="1"/>
    </xf>
    <xf numFmtId="0" fontId="12" fillId="7" borderId="104" xfId="0" applyFont="1" applyFill="1" applyBorder="1" applyAlignment="1">
      <alignment horizontal="center" vertical="center" wrapText="1"/>
    </xf>
    <xf numFmtId="0" fontId="12" fillId="7" borderId="111" xfId="0" applyFont="1" applyFill="1" applyBorder="1" applyAlignment="1">
      <alignment horizontal="center" vertical="center" wrapText="1"/>
    </xf>
    <xf numFmtId="0" fontId="12" fillId="7" borderId="112" xfId="0" applyFont="1" applyFill="1" applyBorder="1" applyAlignment="1">
      <alignment horizontal="center" vertical="center" wrapText="1"/>
    </xf>
    <xf numFmtId="0" fontId="12" fillId="7" borderId="103" xfId="0" applyFont="1" applyFill="1" applyBorder="1" applyAlignment="1">
      <alignment horizontal="center" vertical="center" wrapText="1"/>
    </xf>
    <xf numFmtId="0" fontId="12" fillId="7" borderId="104" xfId="0" applyFont="1" applyFill="1" applyBorder="1" applyAlignment="1">
      <alignment horizontal="center" vertical="center"/>
    </xf>
    <xf numFmtId="0" fontId="12" fillId="7" borderId="113" xfId="0" applyFont="1" applyFill="1" applyBorder="1" applyAlignment="1">
      <alignment horizontal="center" vertical="center" wrapText="1"/>
    </xf>
    <xf numFmtId="3" fontId="13" fillId="7" borderId="48" xfId="0" applyNumberFormat="1" applyFont="1" applyFill="1" applyBorder="1" applyAlignment="1">
      <alignment horizontal="center" vertical="center" wrapText="1"/>
    </xf>
    <xf numFmtId="0" fontId="13" fillId="7" borderId="77" xfId="0" applyFont="1" applyFill="1" applyBorder="1" applyAlignment="1">
      <alignment horizontal="center" vertical="center" wrapText="1"/>
    </xf>
    <xf numFmtId="3" fontId="13" fillId="7" borderId="51" xfId="0" applyNumberFormat="1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12" fillId="4" borderId="15" xfId="0" applyNumberFormat="1" applyFont="1" applyFill="1" applyBorder="1" applyAlignment="1">
      <alignment horizontal="center" vertical="center" wrapText="1"/>
    </xf>
    <xf numFmtId="49" fontId="11" fillId="4" borderId="16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5" fillId="9" borderId="9" xfId="3" applyNumberFormat="1" applyFont="1" applyFill="1" applyBorder="1" applyAlignment="1">
      <alignment horizontal="center" vertical="center"/>
    </xf>
    <xf numFmtId="0" fontId="5" fillId="9" borderId="12" xfId="3" applyFont="1" applyFill="1" applyBorder="1" applyAlignment="1">
      <alignment horizontal="left" vertical="center" wrapText="1"/>
    </xf>
    <xf numFmtId="3" fontId="5" fillId="9" borderId="12" xfId="3" applyNumberFormat="1" applyFont="1" applyFill="1" applyBorder="1" applyAlignment="1">
      <alignment horizontal="center" vertical="center"/>
    </xf>
    <xf numFmtId="3" fontId="5" fillId="9" borderId="76" xfId="3" applyNumberFormat="1" applyFont="1" applyFill="1" applyBorder="1" applyAlignment="1">
      <alignment horizontal="center" vertical="center"/>
    </xf>
    <xf numFmtId="3" fontId="5" fillId="9" borderId="39" xfId="3" applyNumberFormat="1" applyFont="1" applyFill="1" applyBorder="1" applyAlignment="1">
      <alignment horizontal="center" vertical="center"/>
    </xf>
    <xf numFmtId="3" fontId="5" fillId="0" borderId="78" xfId="3" applyNumberFormat="1" applyFont="1" applyBorder="1" applyAlignment="1">
      <alignment horizontal="center" vertical="center"/>
    </xf>
    <xf numFmtId="3" fontId="5" fillId="9" borderId="5" xfId="3" applyNumberFormat="1" applyFont="1" applyFill="1" applyBorder="1" applyAlignment="1">
      <alignment horizontal="center" vertical="center"/>
    </xf>
    <xf numFmtId="3" fontId="5" fillId="0" borderId="43" xfId="3" applyNumberFormat="1" applyFont="1" applyBorder="1" applyAlignment="1">
      <alignment horizontal="center" vertical="center"/>
    </xf>
    <xf numFmtId="0" fontId="5" fillId="2" borderId="43" xfId="3" applyFont="1" applyFill="1" applyBorder="1" applyAlignment="1">
      <alignment horizontal="left" vertical="center" wrapText="1"/>
    </xf>
    <xf numFmtId="49" fontId="5" fillId="2" borderId="44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3" fontId="9" fillId="9" borderId="4" xfId="0" applyNumberFormat="1" applyFont="1" applyFill="1" applyBorder="1" applyAlignment="1">
      <alignment horizontal="center" vertical="center" wrapText="1"/>
    </xf>
    <xf numFmtId="3" fontId="9" fillId="9" borderId="14" xfId="0" applyNumberFormat="1" applyFont="1" applyFill="1" applyBorder="1" applyAlignment="1">
      <alignment horizontal="center" vertical="center"/>
    </xf>
    <xf numFmtId="3" fontId="9" fillId="0" borderId="26" xfId="4" applyNumberFormat="1" applyFont="1" applyBorder="1" applyAlignment="1">
      <alignment horizontal="center" vertical="center"/>
    </xf>
    <xf numFmtId="3" fontId="9" fillId="0" borderId="10" xfId="4" applyNumberFormat="1" applyFont="1" applyBorder="1" applyAlignment="1">
      <alignment horizontal="center" vertical="center"/>
    </xf>
    <xf numFmtId="3" fontId="9" fillId="0" borderId="4" xfId="4" applyNumberFormat="1" applyFont="1" applyBorder="1" applyAlignment="1">
      <alignment horizontal="center" vertical="center"/>
    </xf>
    <xf numFmtId="3" fontId="9" fillId="0" borderId="9" xfId="4" applyNumberFormat="1" applyFont="1" applyBorder="1" applyAlignment="1">
      <alignment horizontal="center" vertical="center"/>
    </xf>
    <xf numFmtId="3" fontId="9" fillId="0" borderId="3" xfId="4" applyNumberFormat="1" applyFont="1" applyBorder="1" applyAlignment="1">
      <alignment horizontal="center" vertical="center"/>
    </xf>
    <xf numFmtId="3" fontId="9" fillId="7" borderId="5" xfId="4" applyNumberFormat="1" applyFont="1" applyFill="1" applyBorder="1" applyAlignment="1">
      <alignment horizontal="center" vertical="center"/>
    </xf>
    <xf numFmtId="0" fontId="12" fillId="7" borderId="34" xfId="0" applyFont="1" applyFill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3" fontId="21" fillId="0" borderId="26" xfId="0" applyNumberFormat="1" applyFont="1" applyBorder="1" applyAlignment="1">
      <alignment horizontal="center" vertical="center"/>
    </xf>
    <xf numFmtId="3" fontId="11" fillId="0" borderId="26" xfId="0" applyNumberFormat="1" applyFont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3" fontId="11" fillId="0" borderId="15" xfId="0" applyNumberFormat="1" applyFont="1" applyBorder="1" applyAlignment="1">
      <alignment horizontal="center" vertical="center"/>
    </xf>
    <xf numFmtId="3" fontId="21" fillId="0" borderId="10" xfId="0" applyNumberFormat="1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0" fontId="27" fillId="7" borderId="27" xfId="0" applyFont="1" applyFill="1" applyBorder="1" applyAlignment="1">
      <alignment horizontal="center" vertical="center"/>
    </xf>
    <xf numFmtId="3" fontId="19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center" vertical="center"/>
    </xf>
    <xf numFmtId="3" fontId="21" fillId="2" borderId="10" xfId="0" applyNumberFormat="1" applyFont="1" applyFill="1" applyBorder="1" applyAlignment="1">
      <alignment horizontal="center" vertical="center"/>
    </xf>
    <xf numFmtId="3" fontId="21" fillId="2" borderId="4" xfId="0" applyNumberFormat="1" applyFont="1" applyFill="1" applyBorder="1" applyAlignment="1">
      <alignment horizontal="center" vertical="center"/>
    </xf>
    <xf numFmtId="3" fontId="21" fillId="2" borderId="14" xfId="0" applyNumberFormat="1" applyFont="1" applyFill="1" applyBorder="1" applyAlignment="1">
      <alignment horizontal="center" vertical="center"/>
    </xf>
    <xf numFmtId="3" fontId="19" fillId="2" borderId="10" xfId="0" applyNumberFormat="1" applyFont="1" applyFill="1" applyBorder="1" applyAlignment="1">
      <alignment horizontal="center" vertical="center"/>
    </xf>
    <xf numFmtId="3" fontId="19" fillId="2" borderId="4" xfId="0" applyNumberFormat="1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3" fontId="11" fillId="0" borderId="16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3" fontId="19" fillId="0" borderId="12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0" fontId="19" fillId="0" borderId="0" xfId="0" applyFont="1"/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12" fillId="7" borderId="22" xfId="0" applyFont="1" applyFill="1" applyBorder="1" applyAlignment="1">
      <alignment horizontal="center" vertical="center"/>
    </xf>
    <xf numFmtId="3" fontId="11" fillId="0" borderId="61" xfId="0" applyNumberFormat="1" applyFont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27" fillId="7" borderId="24" xfId="0" applyFont="1" applyFill="1" applyBorder="1" applyAlignment="1">
      <alignment horizontal="center" vertical="center"/>
    </xf>
    <xf numFmtId="3" fontId="19" fillId="0" borderId="17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27" fillId="7" borderId="31" xfId="0" applyFont="1" applyFill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3" fontId="19" fillId="0" borderId="18" xfId="0" applyNumberFormat="1" applyFont="1" applyBorder="1" applyAlignment="1">
      <alignment horizontal="center" vertical="center"/>
    </xf>
    <xf numFmtId="0" fontId="12" fillId="7" borderId="67" xfId="0" applyFont="1" applyFill="1" applyBorder="1" applyAlignment="1">
      <alignment horizontal="center" vertical="center"/>
    </xf>
    <xf numFmtId="3" fontId="21" fillId="0" borderId="20" xfId="0" applyNumberFormat="1" applyFont="1" applyBorder="1" applyAlignment="1">
      <alignment horizontal="center" vertical="center"/>
    </xf>
    <xf numFmtId="0" fontId="12" fillId="7" borderId="88" xfId="0" applyFont="1" applyFill="1" applyBorder="1" applyAlignment="1">
      <alignment horizontal="center" vertical="center"/>
    </xf>
    <xf numFmtId="0" fontId="27" fillId="7" borderId="88" xfId="0" applyFont="1" applyFill="1" applyBorder="1" applyAlignment="1">
      <alignment horizontal="center" vertical="center"/>
    </xf>
    <xf numFmtId="3" fontId="19" fillId="0" borderId="15" xfId="0" applyNumberFormat="1" applyFont="1" applyBorder="1" applyAlignment="1">
      <alignment horizontal="center" vertical="center"/>
    </xf>
    <xf numFmtId="0" fontId="27" fillId="7" borderId="89" xfId="0" applyFont="1" applyFill="1" applyBorder="1" applyAlignment="1">
      <alignment horizontal="center" vertical="center"/>
    </xf>
    <xf numFmtId="3" fontId="19" fillId="0" borderId="16" xfId="0" applyNumberFormat="1" applyFont="1" applyBorder="1" applyAlignment="1">
      <alignment horizontal="center" vertical="center"/>
    </xf>
    <xf numFmtId="0" fontId="9" fillId="9" borderId="22" xfId="0" applyFont="1" applyFill="1" applyBorder="1" applyAlignment="1">
      <alignment horizontal="right" vertical="center" wrapText="1"/>
    </xf>
    <xf numFmtId="0" fontId="15" fillId="7" borderId="11" xfId="3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8" fillId="0" borderId="0" xfId="0" applyFont="1" applyAlignment="1">
      <alignment wrapText="1"/>
    </xf>
    <xf numFmtId="0" fontId="29" fillId="0" borderId="2" xfId="0" applyFont="1" applyBorder="1"/>
    <xf numFmtId="0" fontId="39" fillId="7" borderId="22" xfId="0" applyFont="1" applyFill="1" applyBorder="1" applyAlignment="1">
      <alignment horizontal="center" vertical="center"/>
    </xf>
    <xf numFmtId="3" fontId="36" fillId="0" borderId="7" xfId="0" applyNumberFormat="1" applyFont="1" applyBorder="1" applyAlignment="1">
      <alignment horizontal="center" vertical="center"/>
    </xf>
    <xf numFmtId="3" fontId="30" fillId="0" borderId="7" xfId="0" applyNumberFormat="1" applyFont="1" applyBorder="1" applyAlignment="1">
      <alignment horizontal="center" vertical="center"/>
    </xf>
    <xf numFmtId="3" fontId="30" fillId="0" borderId="13" xfId="0" applyNumberFormat="1" applyFont="1" applyBorder="1" applyAlignment="1">
      <alignment horizontal="center" vertical="center"/>
    </xf>
    <xf numFmtId="0" fontId="39" fillId="7" borderId="24" xfId="0" applyFont="1" applyFill="1" applyBorder="1" applyAlignment="1">
      <alignment horizontal="center" vertical="center"/>
    </xf>
    <xf numFmtId="3" fontId="36" fillId="0" borderId="10" xfId="0" applyNumberFormat="1" applyFont="1" applyBorder="1" applyAlignment="1">
      <alignment horizontal="center" vertical="center"/>
    </xf>
    <xf numFmtId="3" fontId="36" fillId="0" borderId="4" xfId="0" applyNumberFormat="1" applyFont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 vertical="center"/>
    </xf>
    <xf numFmtId="3" fontId="30" fillId="0" borderId="4" xfId="0" applyNumberFormat="1" applyFont="1" applyBorder="1" applyAlignment="1">
      <alignment horizontal="center" vertical="center"/>
    </xf>
    <xf numFmtId="3" fontId="30" fillId="0" borderId="14" xfId="0" applyNumberFormat="1" applyFont="1" applyBorder="1" applyAlignment="1">
      <alignment horizontal="center" vertical="center"/>
    </xf>
    <xf numFmtId="0" fontId="40" fillId="7" borderId="24" xfId="0" applyFont="1" applyFill="1" applyBorder="1" applyAlignment="1">
      <alignment horizontal="center" vertical="center"/>
    </xf>
    <xf numFmtId="3" fontId="41" fillId="0" borderId="4" xfId="0" applyNumberFormat="1" applyFont="1" applyBorder="1" applyAlignment="1">
      <alignment horizontal="center" vertical="center"/>
    </xf>
    <xf numFmtId="3" fontId="41" fillId="0" borderId="17" xfId="0" applyNumberFormat="1" applyFont="1" applyBorder="1" applyAlignment="1">
      <alignment horizontal="center" vertical="center"/>
    </xf>
    <xf numFmtId="3" fontId="41" fillId="0" borderId="10" xfId="0" applyNumberFormat="1" applyFont="1" applyBorder="1" applyAlignment="1">
      <alignment horizontal="center" vertical="center"/>
    </xf>
    <xf numFmtId="0" fontId="40" fillId="7" borderId="31" xfId="0" applyFont="1" applyFill="1" applyBorder="1" applyAlignment="1">
      <alignment horizontal="center" vertical="center"/>
    </xf>
    <xf numFmtId="3" fontId="36" fillId="0" borderId="9" xfId="0" applyNumberFormat="1" applyFont="1" applyBorder="1" applyAlignment="1">
      <alignment horizontal="center" vertical="center"/>
    </xf>
    <xf numFmtId="3" fontId="41" fillId="0" borderId="3" xfId="0" applyNumberFormat="1" applyFont="1" applyBorder="1" applyAlignment="1">
      <alignment horizontal="center" vertical="center"/>
    </xf>
    <xf numFmtId="3" fontId="41" fillId="0" borderId="18" xfId="0" applyNumberFormat="1" applyFont="1" applyBorder="1" applyAlignment="1">
      <alignment horizontal="center" vertical="center"/>
    </xf>
    <xf numFmtId="3" fontId="30" fillId="0" borderId="9" xfId="0" applyNumberFormat="1" applyFont="1" applyBorder="1" applyAlignment="1">
      <alignment horizontal="center" vertical="center"/>
    </xf>
    <xf numFmtId="3" fontId="30" fillId="0" borderId="3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3" fontId="41" fillId="0" borderId="9" xfId="0" applyNumberFormat="1" applyFont="1" applyBorder="1" applyAlignment="1">
      <alignment horizontal="center" vertical="center"/>
    </xf>
    <xf numFmtId="0" fontId="39" fillId="7" borderId="67" xfId="0" applyFont="1" applyFill="1" applyBorder="1" applyAlignment="1">
      <alignment horizontal="center" vertical="center"/>
    </xf>
    <xf numFmtId="0" fontId="39" fillId="7" borderId="88" xfId="0" applyFont="1" applyFill="1" applyBorder="1" applyAlignment="1">
      <alignment horizontal="center" vertical="center"/>
    </xf>
    <xf numFmtId="3" fontId="30" fillId="0" borderId="15" xfId="0" applyNumberFormat="1" applyFont="1" applyBorder="1" applyAlignment="1">
      <alignment horizontal="center" vertical="center"/>
    </xf>
    <xf numFmtId="0" fontId="40" fillId="7" borderId="88" xfId="0" applyFont="1" applyFill="1" applyBorder="1" applyAlignment="1">
      <alignment horizontal="center" vertical="center"/>
    </xf>
    <xf numFmtId="3" fontId="41" fillId="0" borderId="14" xfId="0" applyNumberFormat="1" applyFont="1" applyBorder="1" applyAlignment="1">
      <alignment horizontal="center" vertical="center"/>
    </xf>
    <xf numFmtId="3" fontId="41" fillId="0" borderId="15" xfId="0" applyNumberFormat="1" applyFont="1" applyBorder="1" applyAlignment="1">
      <alignment horizontal="center" vertical="center"/>
    </xf>
    <xf numFmtId="0" fontId="40" fillId="7" borderId="89" xfId="0" applyFont="1" applyFill="1" applyBorder="1" applyAlignment="1">
      <alignment horizontal="center" vertical="center"/>
    </xf>
    <xf numFmtId="3" fontId="41" fillId="0" borderId="12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horizontal="center" vertical="center"/>
    </xf>
    <xf numFmtId="3" fontId="41" fillId="0" borderId="16" xfId="0" applyNumberFormat="1" applyFont="1" applyBorder="1" applyAlignment="1">
      <alignment horizontal="center" vertical="center"/>
    </xf>
    <xf numFmtId="0" fontId="43" fillId="0" borderId="0" xfId="0" applyFont="1"/>
    <xf numFmtId="0" fontId="35" fillId="0" borderId="0" xfId="0" applyFont="1" applyAlignment="1">
      <alignment horizontal="right"/>
    </xf>
    <xf numFmtId="0" fontId="43" fillId="0" borderId="0" xfId="0" applyFont="1" applyAlignment="1">
      <alignment horizontal="right"/>
    </xf>
    <xf numFmtId="0" fontId="35" fillId="0" borderId="0" xfId="0" applyFont="1"/>
    <xf numFmtId="0" fontId="37" fillId="7" borderId="65" xfId="0" applyFont="1" applyFill="1" applyBorder="1" applyAlignment="1">
      <alignment horizontal="center" vertical="center" wrapText="1"/>
    </xf>
    <xf numFmtId="0" fontId="37" fillId="7" borderId="5" xfId="0" applyFont="1" applyFill="1" applyBorder="1" applyAlignment="1">
      <alignment horizontal="center" vertical="center" wrapText="1"/>
    </xf>
    <xf numFmtId="0" fontId="37" fillId="7" borderId="3" xfId="0" applyFont="1" applyFill="1" applyBorder="1" applyAlignment="1">
      <alignment horizontal="center" vertical="center" wrapText="1"/>
    </xf>
    <xf numFmtId="0" fontId="37" fillId="0" borderId="28" xfId="0" applyFont="1" applyBorder="1"/>
    <xf numFmtId="0" fontId="30" fillId="0" borderId="20" xfId="0" applyFont="1" applyBorder="1" applyAlignment="1">
      <alignment horizontal="left" vertical="center"/>
    </xf>
    <xf numFmtId="0" fontId="30" fillId="0" borderId="7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3" fontId="30" fillId="0" borderId="61" xfId="0" applyNumberFormat="1" applyFont="1" applyBorder="1" applyAlignment="1">
      <alignment horizontal="center" vertical="center"/>
    </xf>
    <xf numFmtId="0" fontId="30" fillId="0" borderId="27" xfId="0" applyFont="1" applyBorder="1"/>
    <xf numFmtId="0" fontId="30" fillId="0" borderId="15" xfId="0" applyFont="1" applyBorder="1" applyAlignment="1">
      <alignment horizontal="left" vertical="center"/>
    </xf>
    <xf numFmtId="0" fontId="30" fillId="0" borderId="4" xfId="0" applyFont="1" applyBorder="1" applyAlignment="1">
      <alignment horizontal="center" vertical="center"/>
    </xf>
    <xf numFmtId="3" fontId="30" fillId="0" borderId="17" xfId="0" applyNumberFormat="1" applyFont="1" applyBorder="1" applyAlignment="1">
      <alignment horizontal="center" vertical="center"/>
    </xf>
    <xf numFmtId="0" fontId="37" fillId="0" borderId="27" xfId="0" applyFont="1" applyBorder="1"/>
    <xf numFmtId="0" fontId="30" fillId="0" borderId="29" xfId="0" applyFont="1" applyBorder="1"/>
    <xf numFmtId="0" fontId="30" fillId="0" borderId="16" xfId="0" applyFont="1" applyBorder="1" applyAlignment="1">
      <alignment horizontal="left" vertical="center"/>
    </xf>
    <xf numFmtId="0" fontId="30" fillId="0" borderId="3" xfId="0" applyFont="1" applyBorder="1" applyAlignment="1">
      <alignment horizontal="center" vertical="center"/>
    </xf>
    <xf numFmtId="3" fontId="30" fillId="0" borderId="6" xfId="0" applyNumberFormat="1" applyFont="1" applyBorder="1" applyAlignment="1">
      <alignment horizontal="center" vertical="center"/>
    </xf>
    <xf numFmtId="3" fontId="30" fillId="0" borderId="66" xfId="0" applyNumberFormat="1" applyFont="1" applyBorder="1" applyAlignment="1">
      <alignment horizontal="center" vertical="center"/>
    </xf>
    <xf numFmtId="3" fontId="30" fillId="9" borderId="58" xfId="0" applyNumberFormat="1" applyFont="1" applyFill="1" applyBorder="1" applyAlignment="1">
      <alignment horizontal="center" vertical="center"/>
    </xf>
    <xf numFmtId="3" fontId="30" fillId="7" borderId="59" xfId="0" applyNumberFormat="1" applyFont="1" applyFill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3" fontId="30" fillId="7" borderId="58" xfId="0" applyNumberFormat="1" applyFont="1" applyFill="1" applyBorder="1" applyAlignment="1">
      <alignment horizontal="center" vertical="center"/>
    </xf>
    <xf numFmtId="3" fontId="30" fillId="7" borderId="40" xfId="0" applyNumberFormat="1" applyFont="1" applyFill="1" applyBorder="1" applyAlignment="1">
      <alignment horizontal="center" vertical="center"/>
    </xf>
    <xf numFmtId="0" fontId="30" fillId="9" borderId="58" xfId="0" applyFont="1" applyFill="1" applyBorder="1"/>
    <xf numFmtId="0" fontId="30" fillId="7" borderId="59" xfId="0" applyFont="1" applyFill="1" applyBorder="1"/>
    <xf numFmtId="0" fontId="30" fillId="0" borderId="2" xfId="0" applyFont="1" applyBorder="1"/>
    <xf numFmtId="0" fontId="30" fillId="9" borderId="47" xfId="0" applyFont="1" applyFill="1" applyBorder="1"/>
    <xf numFmtId="0" fontId="30" fillId="7" borderId="54" xfId="0" applyFont="1" applyFill="1" applyBorder="1"/>
    <xf numFmtId="0" fontId="30" fillId="9" borderId="42" xfId="0" applyFont="1" applyFill="1" applyBorder="1"/>
    <xf numFmtId="0" fontId="30" fillId="7" borderId="40" xfId="0" applyFont="1" applyFill="1" applyBorder="1"/>
    <xf numFmtId="0" fontId="44" fillId="0" borderId="0" xfId="0" applyFont="1"/>
    <xf numFmtId="0" fontId="37" fillId="0" borderId="0" xfId="0" applyFont="1" applyAlignment="1">
      <alignment horizontal="right"/>
    </xf>
    <xf numFmtId="0" fontId="34" fillId="6" borderId="100" xfId="0" applyFont="1" applyFill="1" applyBorder="1" applyAlignment="1">
      <alignment horizontal="center" vertical="center" wrapText="1"/>
    </xf>
    <xf numFmtId="0" fontId="34" fillId="6" borderId="101" xfId="0" applyFont="1" applyFill="1" applyBorder="1" applyAlignment="1">
      <alignment horizontal="center" vertical="center" wrapText="1"/>
    </xf>
    <xf numFmtId="0" fontId="34" fillId="6" borderId="102" xfId="0" applyFont="1" applyFill="1" applyBorder="1" applyAlignment="1">
      <alignment horizontal="center" vertical="center" wrapText="1"/>
    </xf>
    <xf numFmtId="0" fontId="44" fillId="0" borderId="2" xfId="0" applyFont="1" applyBorder="1"/>
    <xf numFmtId="0" fontId="30" fillId="0" borderId="22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7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 wrapText="1"/>
    </xf>
    <xf numFmtId="0" fontId="30" fillId="0" borderId="23" xfId="0" applyFont="1" applyBorder="1" applyAlignment="1" applyProtection="1">
      <alignment horizontal="left" vertical="center" wrapText="1"/>
      <protection locked="0"/>
    </xf>
    <xf numFmtId="0" fontId="30" fillId="0" borderId="28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25" xfId="0" applyFont="1" applyBorder="1" applyAlignment="1">
      <alignment horizontal="left" vertical="center" wrapText="1"/>
    </xf>
    <xf numFmtId="0" fontId="30" fillId="0" borderId="29" xfId="0" applyFont="1" applyBorder="1" applyAlignment="1">
      <alignment horizontal="left" vertical="center" wrapText="1"/>
    </xf>
    <xf numFmtId="0" fontId="30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30" xfId="0" applyFont="1" applyBorder="1" applyAlignment="1">
      <alignment horizontal="left" vertical="center" wrapText="1"/>
    </xf>
    <xf numFmtId="0" fontId="30" fillId="0" borderId="79" xfId="0" applyFont="1" applyBorder="1" applyAlignment="1" applyProtection="1">
      <alignment horizontal="left" vertical="center" wrapText="1"/>
      <protection locked="0"/>
    </xf>
    <xf numFmtId="0" fontId="44" fillId="0" borderId="41" xfId="0" applyFont="1" applyBorder="1"/>
    <xf numFmtId="0" fontId="45" fillId="0" borderId="0" xfId="0" applyFont="1"/>
    <xf numFmtId="0" fontId="44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44" fillId="0" borderId="2" xfId="0" applyFont="1" applyBorder="1" applyProtection="1">
      <protection locked="0"/>
    </xf>
    <xf numFmtId="0" fontId="34" fillId="7" borderId="9" xfId="0" applyFont="1" applyFill="1" applyBorder="1" applyAlignment="1" applyProtection="1">
      <alignment horizontal="center" vertical="center"/>
      <protection locked="0"/>
    </xf>
    <xf numFmtId="0" fontId="34" fillId="7" borderId="31" xfId="0" applyFont="1" applyFill="1" applyBorder="1" applyAlignment="1" applyProtection="1">
      <alignment horizontal="center" vertical="center"/>
      <protection locked="0"/>
    </xf>
    <xf numFmtId="0" fontId="34" fillId="7" borderId="12" xfId="0" applyFont="1" applyFill="1" applyBorder="1" applyAlignment="1" applyProtection="1">
      <alignment horizontal="center" vertical="center" wrapText="1"/>
      <protection locked="0"/>
    </xf>
    <xf numFmtId="0" fontId="34" fillId="7" borderId="107" xfId="0" applyFont="1" applyFill="1" applyBorder="1" applyAlignment="1" applyProtection="1">
      <alignment horizontal="center" vertical="center" wrapText="1"/>
      <protection locked="0"/>
    </xf>
    <xf numFmtId="0" fontId="34" fillId="7" borderId="108" xfId="0" applyFont="1" applyFill="1" applyBorder="1" applyAlignment="1" applyProtection="1">
      <alignment horizontal="center" vertical="center" wrapText="1"/>
      <protection locked="0"/>
    </xf>
    <xf numFmtId="0" fontId="30" fillId="0" borderId="26" xfId="0" applyFont="1" applyBorder="1" applyAlignment="1" applyProtection="1">
      <alignment horizontal="center" vertical="center"/>
      <protection locked="0"/>
    </xf>
    <xf numFmtId="0" fontId="30" fillId="8" borderId="32" xfId="0" applyFont="1" applyFill="1" applyBorder="1" applyAlignment="1" applyProtection="1">
      <alignment horizontal="center" vertical="center"/>
      <protection hidden="1"/>
    </xf>
    <xf numFmtId="0" fontId="30" fillId="0" borderId="20" xfId="0" applyFont="1" applyBorder="1" applyAlignment="1" applyProtection="1">
      <alignment horizontal="center" vertical="center"/>
      <protection locked="0"/>
    </xf>
    <xf numFmtId="0" fontId="30" fillId="8" borderId="13" xfId="0" applyFont="1" applyFill="1" applyBorder="1" applyAlignment="1" applyProtection="1">
      <alignment horizontal="center" vertical="center"/>
      <protection hidden="1"/>
    </xf>
    <xf numFmtId="0" fontId="30" fillId="8" borderId="20" xfId="0" applyFont="1" applyFill="1" applyBorder="1" applyAlignment="1" applyProtection="1">
      <alignment horizontal="center" vertical="center"/>
      <protection hidden="1"/>
    </xf>
    <xf numFmtId="3" fontId="30" fillId="0" borderId="34" xfId="0" applyNumberFormat="1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 applyProtection="1">
      <alignment horizontal="left" vertical="center" wrapText="1"/>
      <protection locked="0"/>
    </xf>
    <xf numFmtId="3" fontId="30" fillId="0" borderId="27" xfId="0" applyNumberFormat="1" applyFont="1" applyBorder="1" applyAlignment="1" applyProtection="1">
      <alignment horizontal="center" vertical="center" wrapText="1"/>
      <protection locked="0"/>
    </xf>
    <xf numFmtId="0" fontId="34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43" fillId="0" borderId="0" xfId="0" applyFont="1" applyProtection="1">
      <protection locked="0"/>
    </xf>
    <xf numFmtId="0" fontId="46" fillId="0" borderId="0" xfId="0" applyFont="1" applyProtection="1">
      <protection hidden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35" xfId="0" applyFont="1" applyBorder="1"/>
    <xf numFmtId="0" fontId="1" fillId="0" borderId="80" xfId="0" applyFont="1" applyBorder="1" applyAlignment="1">
      <alignment horizontal="right"/>
    </xf>
    <xf numFmtId="0" fontId="13" fillId="8" borderId="81" xfId="0" applyFont="1" applyFill="1" applyBorder="1" applyAlignment="1">
      <alignment horizontal="center" vertical="center" wrapText="1"/>
    </xf>
    <xf numFmtId="0" fontId="13" fillId="8" borderId="82" xfId="0" applyFont="1" applyFill="1" applyBorder="1" applyAlignment="1">
      <alignment horizontal="center" vertical="center" wrapText="1"/>
    </xf>
    <xf numFmtId="0" fontId="13" fillId="8" borderId="83" xfId="0" applyFont="1" applyFill="1" applyBorder="1"/>
    <xf numFmtId="0" fontId="1" fillId="0" borderId="38" xfId="0" applyFont="1" applyBorder="1"/>
    <xf numFmtId="3" fontId="1" fillId="0" borderId="7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0" fontId="1" fillId="8" borderId="19" xfId="0" applyFont="1" applyFill="1" applyBorder="1"/>
    <xf numFmtId="0" fontId="1" fillId="0" borderId="39" xfId="0" applyFont="1" applyBorder="1"/>
    <xf numFmtId="0" fontId="1" fillId="0" borderId="39" xfId="0" applyFont="1" applyBorder="1" applyAlignment="1">
      <alignment horizontal="center" vertical="center"/>
    </xf>
    <xf numFmtId="0" fontId="1" fillId="8" borderId="69" xfId="0" applyFont="1" applyFill="1" applyBorder="1"/>
    <xf numFmtId="0" fontId="1" fillId="8" borderId="84" xfId="0" applyFont="1" applyFill="1" applyBorder="1" applyAlignment="1">
      <alignment horizontal="right"/>
    </xf>
    <xf numFmtId="9" fontId="1" fillId="8" borderId="49" xfId="5" applyFont="1" applyFill="1" applyBorder="1" applyAlignment="1">
      <alignment horizontal="center" vertical="center"/>
    </xf>
    <xf numFmtId="164" fontId="1" fillId="8" borderId="85" xfId="5" applyNumberFormat="1" applyFont="1" applyFill="1" applyBorder="1" applyAlignment="1">
      <alignment horizontal="center" vertical="center"/>
    </xf>
    <xf numFmtId="0" fontId="13" fillId="8" borderId="19" xfId="0" applyFont="1" applyFill="1" applyBorder="1"/>
    <xf numFmtId="0" fontId="1" fillId="9" borderId="36" xfId="0" applyFont="1" applyFill="1" applyBorder="1"/>
    <xf numFmtId="0" fontId="1" fillId="9" borderId="37" xfId="0" applyFont="1" applyFill="1" applyBorder="1" applyAlignment="1">
      <alignment horizontal="right"/>
    </xf>
    <xf numFmtId="9" fontId="1" fillId="9" borderId="86" xfId="5" applyFont="1" applyFill="1" applyBorder="1"/>
    <xf numFmtId="3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40" xfId="0" applyFont="1" applyBorder="1"/>
    <xf numFmtId="0" fontId="1" fillId="8" borderId="42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wrapText="1"/>
    </xf>
    <xf numFmtId="0" fontId="1" fillId="8" borderId="40" xfId="0" applyFont="1" applyFill="1" applyBorder="1" applyAlignment="1">
      <alignment horizontal="center" vertical="center" wrapText="1"/>
    </xf>
    <xf numFmtId="0" fontId="1" fillId="0" borderId="34" xfId="0" applyFont="1" applyBorder="1"/>
    <xf numFmtId="0" fontId="1" fillId="0" borderId="27" xfId="0" applyFont="1" applyBorder="1"/>
    <xf numFmtId="0" fontId="1" fillId="0" borderId="23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41" xfId="0" applyFont="1" applyBorder="1"/>
    <xf numFmtId="0" fontId="1" fillId="0" borderId="1" xfId="0" applyFont="1" applyBorder="1" applyAlignment="1">
      <alignment horizontal="right"/>
    </xf>
    <xf numFmtId="14" fontId="1" fillId="8" borderId="42" xfId="0" applyNumberFormat="1" applyFont="1" applyFill="1" applyBorder="1" applyAlignment="1">
      <alignment horizontal="center" vertical="center" wrapText="1"/>
    </xf>
    <xf numFmtId="0" fontId="1" fillId="0" borderId="25" xfId="0" applyFont="1" applyBorder="1"/>
    <xf numFmtId="0" fontId="1" fillId="9" borderId="41" xfId="0" applyFont="1" applyFill="1" applyBorder="1"/>
    <xf numFmtId="0" fontId="1" fillId="9" borderId="41" xfId="0" applyFont="1" applyFill="1" applyBorder="1" applyAlignment="1">
      <alignment horizontal="right"/>
    </xf>
    <xf numFmtId="0" fontId="1" fillId="9" borderId="41" xfId="0" applyFont="1" applyFill="1" applyBorder="1" applyAlignment="1">
      <alignment horizontal="center"/>
    </xf>
    <xf numFmtId="0" fontId="1" fillId="9" borderId="0" xfId="0" applyFont="1" applyFill="1"/>
    <xf numFmtId="0" fontId="1" fillId="9" borderId="0" xfId="0" applyFont="1" applyFill="1" applyAlignment="1">
      <alignment horizontal="right"/>
    </xf>
    <xf numFmtId="0" fontId="1" fillId="9" borderId="1" xfId="0" applyFont="1" applyFill="1" applyBorder="1" applyAlignment="1">
      <alignment horizontal="center"/>
    </xf>
    <xf numFmtId="0" fontId="1" fillId="9" borderId="40" xfId="0" applyFont="1" applyFill="1" applyBorder="1" applyAlignment="1">
      <alignment horizontal="right"/>
    </xf>
    <xf numFmtId="0" fontId="1" fillId="8" borderId="58" xfId="0" applyFont="1" applyFill="1" applyBorder="1" applyAlignment="1">
      <alignment horizontal="center" vertical="center" wrapText="1"/>
    </xf>
    <xf numFmtId="0" fontId="1" fillId="8" borderId="58" xfId="0" applyFont="1" applyFill="1" applyBorder="1" applyAlignment="1">
      <alignment horizontal="center" wrapText="1"/>
    </xf>
    <xf numFmtId="0" fontId="1" fillId="9" borderId="34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8" borderId="25" xfId="0" applyFont="1" applyFill="1" applyBorder="1" applyAlignment="1">
      <alignment horizontal="left"/>
    </xf>
    <xf numFmtId="0" fontId="1" fillId="8" borderId="27" xfId="0" applyFont="1" applyFill="1" applyBorder="1" applyAlignment="1">
      <alignment horizontal="left"/>
    </xf>
    <xf numFmtId="0" fontId="1" fillId="8" borderId="40" xfId="0" applyFont="1" applyFill="1" applyBorder="1" applyAlignment="1">
      <alignment horizontal="left"/>
    </xf>
    <xf numFmtId="0" fontId="1" fillId="9" borderId="0" xfId="0" applyFont="1" applyFill="1" applyAlignment="1">
      <alignment horizontal="center"/>
    </xf>
    <xf numFmtId="0" fontId="13" fillId="9" borderId="0" xfId="0" applyFont="1" applyFill="1"/>
    <xf numFmtId="0" fontId="1" fillId="9" borderId="0" xfId="0" applyFont="1" applyFill="1" applyAlignment="1">
      <alignment wrapText="1"/>
    </xf>
    <xf numFmtId="0" fontId="17" fillId="0" borderId="0" xfId="0" applyFont="1" applyAlignment="1">
      <alignment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7" borderId="58" xfId="0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0" fontId="11" fillId="7" borderId="57" xfId="0" applyFont="1" applyFill="1" applyBorder="1" applyAlignment="1">
      <alignment horizontal="center" vertical="center" wrapText="1"/>
    </xf>
    <xf numFmtId="0" fontId="11" fillId="7" borderId="56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3" fontId="11" fillId="9" borderId="20" xfId="0" applyNumberFormat="1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9" fillId="7" borderId="58" xfId="0" applyFont="1" applyFill="1" applyBorder="1" applyAlignment="1">
      <alignment horizontal="center" vertical="center"/>
    </xf>
    <xf numFmtId="3" fontId="11" fillId="7" borderId="55" xfId="0" applyNumberFormat="1" applyFont="1" applyFill="1" applyBorder="1" applyAlignment="1">
      <alignment horizontal="center" vertical="center"/>
    </xf>
    <xf numFmtId="3" fontId="11" fillId="7" borderId="57" xfId="0" applyNumberFormat="1" applyFont="1" applyFill="1" applyBorder="1" applyAlignment="1">
      <alignment horizontal="center" vertical="center"/>
    </xf>
    <xf numFmtId="3" fontId="11" fillId="7" borderId="56" xfId="0" applyNumberFormat="1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3" fontId="19" fillId="7" borderId="39" xfId="0" applyNumberFormat="1" applyFont="1" applyFill="1" applyBorder="1" applyAlignment="1">
      <alignment horizontal="center" vertical="center"/>
    </xf>
    <xf numFmtId="3" fontId="19" fillId="7" borderId="5" xfId="0" applyNumberFormat="1" applyFont="1" applyFill="1" applyBorder="1" applyAlignment="1">
      <alignment horizontal="center" vertical="center"/>
    </xf>
    <xf numFmtId="3" fontId="21" fillId="7" borderId="5" xfId="0" applyNumberFormat="1" applyFont="1" applyFill="1" applyBorder="1" applyAlignment="1">
      <alignment horizontal="center" vertical="center"/>
    </xf>
    <xf numFmtId="3" fontId="21" fillId="7" borderId="2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1" fillId="0" borderId="1" xfId="0" applyFont="1" applyBorder="1"/>
    <xf numFmtId="0" fontId="1" fillId="7" borderId="64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9" fillId="7" borderId="64" xfId="0" applyFont="1" applyFill="1" applyBorder="1" applyAlignment="1">
      <alignment horizontal="center" vertical="center"/>
    </xf>
    <xf numFmtId="3" fontId="11" fillId="7" borderId="64" xfId="0" applyNumberFormat="1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3" fontId="19" fillId="7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11" fillId="7" borderId="16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3" fontId="11" fillId="7" borderId="39" xfId="0" applyNumberFormat="1" applyFont="1" applyFill="1" applyBorder="1" applyAlignment="1">
      <alignment horizontal="center" vertical="center"/>
    </xf>
    <xf numFmtId="3" fontId="11" fillId="7" borderId="5" xfId="0" applyNumberFormat="1" applyFont="1" applyFill="1" applyBorder="1" applyAlignment="1">
      <alignment horizontal="center" vertical="center"/>
    </xf>
    <xf numFmtId="3" fontId="11" fillId="7" borderId="21" xfId="0" applyNumberFormat="1" applyFont="1" applyFill="1" applyBorder="1" applyAlignment="1">
      <alignment horizontal="center" vertical="center"/>
    </xf>
    <xf numFmtId="0" fontId="21" fillId="7" borderId="64" xfId="0" applyFont="1" applyFill="1" applyBorder="1" applyAlignment="1">
      <alignment horizontal="center" vertical="center" wrapText="1"/>
    </xf>
    <xf numFmtId="3" fontId="11" fillId="7" borderId="11" xfId="0" applyNumberFormat="1" applyFont="1" applyFill="1" applyBorder="1" applyAlignment="1">
      <alignment horizontal="center" vertical="center"/>
    </xf>
    <xf numFmtId="0" fontId="47" fillId="0" borderId="106" xfId="0" applyFont="1" applyBorder="1" applyAlignment="1">
      <alignment horizontal="left" vertical="center" wrapText="1"/>
    </xf>
    <xf numFmtId="0" fontId="47" fillId="0" borderId="103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/>
    </xf>
    <xf numFmtId="0" fontId="47" fillId="0" borderId="131" xfId="0" applyFont="1" applyBorder="1" applyAlignment="1">
      <alignment horizontal="center" vertical="center"/>
    </xf>
    <xf numFmtId="0" fontId="47" fillId="0" borderId="105" xfId="0" applyFont="1" applyBorder="1" applyAlignment="1">
      <alignment horizontal="center" vertical="center"/>
    </xf>
    <xf numFmtId="0" fontId="47" fillId="0" borderId="103" xfId="0" applyFont="1" applyBorder="1" applyAlignment="1">
      <alignment horizontal="left" vertical="center" wrapText="1"/>
    </xf>
    <xf numFmtId="0" fontId="47" fillId="0" borderId="33" xfId="0" applyFont="1" applyBorder="1" applyAlignment="1" applyProtection="1">
      <alignment horizontal="left" vertical="center" wrapText="1"/>
      <protection locked="0"/>
    </xf>
    <xf numFmtId="0" fontId="47" fillId="0" borderId="24" xfId="0" applyFont="1" applyBorder="1" applyAlignment="1">
      <alignment horizontal="center" vertical="center"/>
    </xf>
    <xf numFmtId="0" fontId="47" fillId="0" borderId="132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23" xfId="0" applyFont="1" applyBorder="1" applyAlignment="1">
      <alignment horizontal="center" vertical="center" wrapText="1"/>
    </xf>
    <xf numFmtId="0" fontId="47" fillId="0" borderId="23" xfId="0" applyFont="1" applyBorder="1" applyAlignment="1" applyProtection="1">
      <alignment horizontal="left" vertical="center" wrapText="1"/>
      <protection locked="0"/>
    </xf>
    <xf numFmtId="0" fontId="47" fillId="0" borderId="27" xfId="0" applyFont="1" applyBorder="1" applyAlignment="1">
      <alignment horizontal="left" vertical="center" wrapText="1"/>
    </xf>
    <xf numFmtId="0" fontId="47" fillId="0" borderId="23" xfId="0" applyFont="1" applyBorder="1" applyAlignment="1">
      <alignment horizontal="left" vertical="center" wrapText="1"/>
    </xf>
    <xf numFmtId="0" fontId="47" fillId="0" borderId="22" xfId="0" applyFont="1" applyBorder="1" applyAlignment="1" applyProtection="1">
      <alignment horizontal="left" vertical="center" wrapText="1"/>
      <protection locked="0"/>
    </xf>
    <xf numFmtId="0" fontId="47" fillId="0" borderId="24" xfId="0" applyFont="1" applyBorder="1" applyAlignment="1" applyProtection="1">
      <alignment horizontal="left" vertical="center" wrapText="1"/>
      <protection locked="0"/>
    </xf>
    <xf numFmtId="3" fontId="29" fillId="0" borderId="7" xfId="0" applyNumberFormat="1" applyFont="1" applyBorder="1" applyAlignment="1">
      <alignment horizontal="center" vertical="center"/>
    </xf>
    <xf numFmtId="3" fontId="29" fillId="0" borderId="20" xfId="0" applyNumberFormat="1" applyFont="1" applyBorder="1" applyAlignment="1">
      <alignment horizontal="center" vertical="center"/>
    </xf>
    <xf numFmtId="3" fontId="29" fillId="0" borderId="3" xfId="0" applyNumberFormat="1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164" fontId="29" fillId="8" borderId="51" xfId="5" applyNumberFormat="1" applyFont="1" applyFill="1" applyBorder="1" applyAlignment="1">
      <alignment horizontal="center" vertical="center"/>
    </xf>
    <xf numFmtId="9" fontId="29" fillId="8" borderId="49" xfId="5" applyFont="1" applyFill="1" applyBorder="1" applyAlignment="1">
      <alignment horizontal="center" vertical="center"/>
    </xf>
    <xf numFmtId="164" fontId="29" fillId="8" borderId="85" xfId="5" applyNumberFormat="1" applyFont="1" applyFill="1" applyBorder="1" applyAlignment="1">
      <alignment horizontal="center" vertical="center"/>
    </xf>
    <xf numFmtId="3" fontId="29" fillId="0" borderId="5" xfId="0" applyNumberFormat="1" applyFont="1" applyBorder="1" applyAlignment="1">
      <alignment horizontal="center" vertical="center"/>
    </xf>
    <xf numFmtId="3" fontId="29" fillId="9" borderId="7" xfId="0" applyNumberFormat="1" applyFont="1" applyFill="1" applyBorder="1" applyAlignment="1">
      <alignment horizontal="center" vertical="center"/>
    </xf>
    <xf numFmtId="3" fontId="29" fillId="9" borderId="5" xfId="0" applyNumberFormat="1" applyFont="1" applyFill="1" applyBorder="1" applyAlignment="1">
      <alignment horizontal="center" vertical="center"/>
    </xf>
    <xf numFmtId="0" fontId="29" fillId="9" borderId="37" xfId="0" applyFont="1" applyFill="1" applyBorder="1" applyAlignment="1">
      <alignment horizontal="center"/>
    </xf>
    <xf numFmtId="9" fontId="29" fillId="9" borderId="37" xfId="5" applyFont="1" applyFill="1" applyBorder="1"/>
    <xf numFmtId="3" fontId="29" fillId="0" borderId="39" xfId="0" applyNumberFormat="1" applyFont="1" applyBorder="1" applyAlignment="1">
      <alignment horizontal="center" vertical="center"/>
    </xf>
    <xf numFmtId="9" fontId="29" fillId="9" borderId="86" xfId="5" applyFont="1" applyFill="1" applyBorder="1"/>
    <xf numFmtId="0" fontId="29" fillId="0" borderId="34" xfId="0" applyFont="1" applyBorder="1"/>
    <xf numFmtId="0" fontId="29" fillId="0" borderId="27" xfId="0" applyFont="1" applyBorder="1"/>
    <xf numFmtId="0" fontId="29" fillId="0" borderId="23" xfId="0" applyFont="1" applyBorder="1"/>
    <xf numFmtId="0" fontId="29" fillId="0" borderId="29" xfId="0" applyFont="1" applyBorder="1"/>
    <xf numFmtId="0" fontId="29" fillId="0" borderId="30" xfId="0" applyFont="1" applyBorder="1"/>
    <xf numFmtId="0" fontId="29" fillId="0" borderId="34" xfId="0" applyFont="1" applyBorder="1" applyAlignment="1">
      <alignment horizontal="center"/>
    </xf>
    <xf numFmtId="0" fontId="29" fillId="0" borderId="33" xfId="0" applyFont="1" applyBorder="1" applyAlignment="1">
      <alignment horizontal="center"/>
    </xf>
    <xf numFmtId="0" fontId="29" fillId="0" borderId="28" xfId="0" applyFont="1" applyBorder="1"/>
    <xf numFmtId="0" fontId="29" fillId="0" borderId="28" xfId="0" applyFont="1" applyBorder="1" applyAlignment="1">
      <alignment horizontal="center"/>
    </xf>
    <xf numFmtId="0" fontId="29" fillId="0" borderId="25" xfId="0" applyFont="1" applyBorder="1"/>
    <xf numFmtId="0" fontId="29" fillId="8" borderId="29" xfId="0" applyFont="1" applyFill="1" applyBorder="1" applyAlignment="1">
      <alignment horizontal="center" vertical="center"/>
    </xf>
    <xf numFmtId="0" fontId="29" fillId="9" borderId="34" xfId="0" applyFont="1" applyFill="1" applyBorder="1" applyAlignment="1">
      <alignment horizontal="center" vertical="center" wrapText="1"/>
    </xf>
    <xf numFmtId="0" fontId="29" fillId="9" borderId="47" xfId="0" applyFont="1" applyFill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87" xfId="0" applyFont="1" applyBorder="1" applyAlignment="1">
      <alignment horizontal="center" vertical="center"/>
    </xf>
    <xf numFmtId="0" fontId="29" fillId="8" borderId="28" xfId="0" applyFont="1" applyFill="1" applyBorder="1" applyAlignment="1">
      <alignment horizontal="center" vertical="center"/>
    </xf>
    <xf numFmtId="0" fontId="29" fillId="8" borderId="27" xfId="0" applyFont="1" applyFill="1" applyBorder="1" applyAlignment="1">
      <alignment horizontal="center" vertical="center"/>
    </xf>
    <xf numFmtId="0" fontId="29" fillId="8" borderId="42" xfId="0" applyFont="1" applyFill="1" applyBorder="1" applyAlignment="1">
      <alignment horizontal="center" vertical="center"/>
    </xf>
    <xf numFmtId="3" fontId="48" fillId="0" borderId="7" xfId="4" applyNumberFormat="1" applyFont="1" applyBorder="1" applyAlignment="1">
      <alignment horizontal="center" vertical="center"/>
    </xf>
    <xf numFmtId="3" fontId="49" fillId="0" borderId="7" xfId="4" applyNumberFormat="1" applyFont="1" applyBorder="1" applyAlignment="1">
      <alignment horizontal="center" vertical="center"/>
    </xf>
    <xf numFmtId="3" fontId="1" fillId="0" borderId="7" xfId="4" applyNumberFormat="1" applyFont="1" applyBorder="1" applyAlignment="1">
      <alignment horizontal="center" vertical="center"/>
    </xf>
    <xf numFmtId="3" fontId="19" fillId="0" borderId="4" xfId="4" applyNumberFormat="1" applyFont="1" applyBorder="1" applyAlignment="1">
      <alignment horizontal="center" vertical="center"/>
    </xf>
    <xf numFmtId="3" fontId="1" fillId="0" borderId="4" xfId="4" applyNumberFormat="1" applyFont="1" applyBorder="1" applyAlignment="1">
      <alignment horizontal="center" vertical="center"/>
    </xf>
    <xf numFmtId="3" fontId="49" fillId="0" borderId="4" xfId="4" applyNumberFormat="1" applyFont="1" applyBorder="1" applyAlignment="1">
      <alignment horizontal="center" vertical="center"/>
    </xf>
    <xf numFmtId="3" fontId="48" fillId="0" borderId="4" xfId="4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0" fontId="5" fillId="0" borderId="6" xfId="3" applyFont="1" applyBorder="1" applyAlignment="1">
      <alignment horizontal="left" vertical="center"/>
    </xf>
    <xf numFmtId="0" fontId="1" fillId="0" borderId="4" xfId="3" applyFont="1" applyBorder="1" applyAlignment="1">
      <alignment horizontal="left" vertical="center"/>
    </xf>
    <xf numFmtId="0" fontId="21" fillId="0" borderId="4" xfId="3" applyFont="1" applyBorder="1" applyAlignment="1">
      <alignment horizontal="left" vertical="center"/>
    </xf>
    <xf numFmtId="0" fontId="1" fillId="0" borderId="6" xfId="3" applyFont="1" applyBorder="1" applyAlignment="1">
      <alignment horizontal="left" vertical="center"/>
    </xf>
    <xf numFmtId="0" fontId="21" fillId="0" borderId="6" xfId="3" applyFont="1" applyBorder="1" applyAlignment="1">
      <alignment horizontal="left" vertical="center"/>
    </xf>
    <xf numFmtId="0" fontId="1" fillId="0" borderId="6" xfId="3" applyFont="1" applyBorder="1" applyAlignment="1">
      <alignment horizontal="left" vertical="center" wrapText="1"/>
    </xf>
    <xf numFmtId="0" fontId="21" fillId="0" borderId="6" xfId="3" applyFont="1" applyBorder="1" applyAlignment="1">
      <alignment horizontal="left" vertical="center" wrapText="1"/>
    </xf>
    <xf numFmtId="3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4" fontId="1" fillId="0" borderId="20" xfId="0" applyNumberFormat="1" applyFont="1" applyBorder="1"/>
    <xf numFmtId="4" fontId="1" fillId="0" borderId="13" xfId="0" applyNumberFormat="1" applyFont="1" applyBorder="1"/>
    <xf numFmtId="4" fontId="1" fillId="0" borderId="16" xfId="0" applyNumberFormat="1" applyFont="1" applyBorder="1"/>
    <xf numFmtId="4" fontId="1" fillId="0" borderId="12" xfId="0" applyNumberFormat="1" applyFont="1" applyBorder="1"/>
    <xf numFmtId="3" fontId="9" fillId="0" borderId="0" xfId="0" applyNumberFormat="1" applyFont="1" applyAlignment="1">
      <alignment horizontal="center"/>
    </xf>
    <xf numFmtId="0" fontId="21" fillId="0" borderId="4" xfId="3" applyFont="1" applyBorder="1" applyAlignment="1">
      <alignment horizontal="left" vertical="center" wrapText="1"/>
    </xf>
    <xf numFmtId="3" fontId="1" fillId="0" borderId="4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0" fillId="0" borderId="4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3" fontId="18" fillId="0" borderId="43" xfId="0" applyNumberFormat="1" applyFont="1" applyBorder="1" applyAlignment="1">
      <alignment horizontal="center" vertical="center"/>
    </xf>
    <xf numFmtId="3" fontId="18" fillId="0" borderId="13" xfId="0" applyNumberFormat="1" applyFont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50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6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3" fontId="1" fillId="9" borderId="90" xfId="0" applyNumberFormat="1" applyFont="1" applyFill="1" applyBorder="1" applyAlignment="1">
      <alignment horizontal="center" vertical="center"/>
    </xf>
    <xf numFmtId="3" fontId="1" fillId="9" borderId="13" xfId="0" applyNumberFormat="1" applyFont="1" applyFill="1" applyBorder="1" applyAlignment="1">
      <alignment horizontal="center" vertical="center"/>
    </xf>
    <xf numFmtId="3" fontId="18" fillId="0" borderId="90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1" fillId="7" borderId="6" xfId="0" applyFont="1" applyFill="1" applyBorder="1" applyAlignment="1">
      <alignment horizontal="center" vertical="center" wrapText="1"/>
    </xf>
    <xf numFmtId="0" fontId="11" fillId="7" borderId="114" xfId="0" applyFont="1" applyFill="1" applyBorder="1" applyAlignment="1">
      <alignment horizontal="center" vertical="center" wrapText="1"/>
    </xf>
    <xf numFmtId="3" fontId="11" fillId="7" borderId="43" xfId="0" applyNumberFormat="1" applyFont="1" applyFill="1" applyBorder="1" applyAlignment="1">
      <alignment horizontal="center"/>
    </xf>
    <xf numFmtId="3" fontId="11" fillId="7" borderId="21" xfId="0" applyNumberFormat="1" applyFont="1" applyFill="1" applyBorder="1" applyAlignment="1">
      <alignment horizontal="center"/>
    </xf>
    <xf numFmtId="0" fontId="11" fillId="7" borderId="43" xfId="0" applyFont="1" applyFill="1" applyBorder="1" applyAlignment="1">
      <alignment horizontal="center" vertical="center" wrapText="1"/>
    </xf>
    <xf numFmtId="0" fontId="11" fillId="7" borderId="116" xfId="0" applyFont="1" applyFill="1" applyBorder="1" applyAlignment="1">
      <alignment horizontal="center" vertical="center" wrapText="1"/>
    </xf>
    <xf numFmtId="0" fontId="35" fillId="9" borderId="0" xfId="0" applyFont="1" applyFill="1" applyAlignment="1">
      <alignment horizontal="center" vertical="center" wrapText="1"/>
    </xf>
    <xf numFmtId="0" fontId="34" fillId="6" borderId="117" xfId="0" applyFont="1" applyFill="1" applyBorder="1" applyAlignment="1">
      <alignment horizontal="center" vertical="center" wrapText="1"/>
    </xf>
    <xf numFmtId="0" fontId="34" fillId="6" borderId="118" xfId="0" applyFont="1" applyFill="1" applyBorder="1" applyAlignment="1">
      <alignment horizontal="center" vertical="center" wrapText="1"/>
    </xf>
    <xf numFmtId="0" fontId="34" fillId="6" borderId="119" xfId="0" applyFont="1" applyFill="1" applyBorder="1" applyAlignment="1">
      <alignment horizontal="center" vertical="center" wrapText="1"/>
    </xf>
    <xf numFmtId="0" fontId="34" fillId="6" borderId="120" xfId="0" applyFont="1" applyFill="1" applyBorder="1" applyAlignment="1">
      <alignment horizontal="center" vertical="center" wrapText="1"/>
    </xf>
    <xf numFmtId="0" fontId="34" fillId="6" borderId="121" xfId="0" applyFont="1" applyFill="1" applyBorder="1" applyAlignment="1">
      <alignment horizontal="center" vertical="center" wrapText="1"/>
    </xf>
    <xf numFmtId="0" fontId="34" fillId="6" borderId="115" xfId="0" applyFont="1" applyFill="1" applyBorder="1" applyAlignment="1">
      <alignment horizontal="center" vertical="center" wrapText="1"/>
    </xf>
    <xf numFmtId="0" fontId="34" fillId="6" borderId="122" xfId="0" applyFont="1" applyFill="1" applyBorder="1" applyAlignment="1">
      <alignment horizontal="center" vertical="center" wrapText="1"/>
    </xf>
    <xf numFmtId="0" fontId="34" fillId="6" borderId="123" xfId="0" applyFont="1" applyFill="1" applyBorder="1" applyAlignment="1">
      <alignment horizontal="center" vertical="center" wrapText="1"/>
    </xf>
    <xf numFmtId="0" fontId="34" fillId="6" borderId="124" xfId="0" applyFont="1" applyFill="1" applyBorder="1" applyAlignment="1">
      <alignment horizontal="center" vertical="center" wrapText="1"/>
    </xf>
    <xf numFmtId="0" fontId="37" fillId="0" borderId="0" xfId="0" applyFont="1" applyAlignment="1" applyProtection="1">
      <alignment horizontal="right"/>
      <protection hidden="1"/>
    </xf>
    <xf numFmtId="0" fontId="42" fillId="9" borderId="0" xfId="0" applyFont="1" applyFill="1" applyAlignment="1" applyProtection="1">
      <alignment horizontal="center" vertical="center"/>
      <protection locked="0"/>
    </xf>
    <xf numFmtId="0" fontId="34" fillId="7" borderId="121" xfId="0" applyFont="1" applyFill="1" applyBorder="1" applyAlignment="1" applyProtection="1">
      <alignment horizontal="center" vertical="center" wrapText="1"/>
      <protection locked="0"/>
    </xf>
    <xf numFmtId="0" fontId="34" fillId="7" borderId="1" xfId="0" applyFont="1" applyFill="1" applyBorder="1" applyAlignment="1" applyProtection="1">
      <alignment horizontal="center" vertical="center" wrapText="1"/>
      <protection locked="0"/>
    </xf>
    <xf numFmtId="0" fontId="34" fillId="7" borderId="125" xfId="0" applyFont="1" applyFill="1" applyBorder="1" applyAlignment="1" applyProtection="1">
      <alignment horizontal="center" vertical="center" wrapText="1"/>
      <protection locked="0"/>
    </xf>
    <xf numFmtId="0" fontId="34" fillId="7" borderId="126" xfId="0" applyFont="1" applyFill="1" applyBorder="1" applyAlignment="1" applyProtection="1">
      <alignment horizontal="center" vertical="center" wrapText="1"/>
      <protection locked="0"/>
    </xf>
    <xf numFmtId="0" fontId="34" fillId="7" borderId="127" xfId="0" applyFont="1" applyFill="1" applyBorder="1" applyAlignment="1" applyProtection="1">
      <alignment horizontal="center" vertical="center" wrapText="1"/>
      <protection locked="0"/>
    </xf>
    <xf numFmtId="0" fontId="34" fillId="7" borderId="128" xfId="0" applyFont="1" applyFill="1" applyBorder="1" applyAlignment="1" applyProtection="1">
      <alignment horizontal="center" vertical="center" wrapText="1"/>
      <protection locked="0"/>
    </xf>
    <xf numFmtId="0" fontId="34" fillId="7" borderId="129" xfId="0" applyFont="1" applyFill="1" applyBorder="1" applyAlignment="1" applyProtection="1">
      <alignment horizontal="center" vertical="center" wrapText="1"/>
      <protection locked="0"/>
    </xf>
    <xf numFmtId="0" fontId="34" fillId="7" borderId="117" xfId="0" applyFont="1" applyFill="1" applyBorder="1" applyAlignment="1" applyProtection="1">
      <alignment horizontal="center" vertical="center" wrapText="1"/>
      <protection locked="0"/>
    </xf>
    <xf numFmtId="0" fontId="34" fillId="7" borderId="108" xfId="0" applyFont="1" applyFill="1" applyBorder="1" applyAlignment="1" applyProtection="1">
      <alignment horizontal="center" vertical="center" wrapText="1"/>
      <protection locked="0"/>
    </xf>
    <xf numFmtId="0" fontId="1" fillId="8" borderId="91" xfId="0" applyFont="1" applyFill="1" applyBorder="1" applyAlignment="1">
      <alignment horizontal="right"/>
    </xf>
    <xf numFmtId="0" fontId="1" fillId="8" borderId="80" xfId="0" applyFont="1" applyFill="1" applyBorder="1" applyAlignment="1">
      <alignment horizontal="right"/>
    </xf>
    <xf numFmtId="0" fontId="1" fillId="0" borderId="0" xfId="0" applyFont="1" applyAlignment="1">
      <alignment horizontal="left" wrapText="1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47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9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88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8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8" borderId="47" xfId="0" applyFont="1" applyFill="1" applyBorder="1" applyAlignment="1">
      <alignment horizontal="left" vertical="center"/>
    </xf>
    <xf numFmtId="0" fontId="1" fillId="8" borderId="42" xfId="0" applyFont="1" applyFill="1" applyBorder="1" applyAlignment="1">
      <alignment horizontal="left" vertical="center"/>
    </xf>
    <xf numFmtId="0" fontId="1" fillId="0" borderId="93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67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8" borderId="89" xfId="0" applyFont="1" applyFill="1" applyBorder="1" applyAlignment="1">
      <alignment horizontal="center"/>
    </xf>
    <xf numFmtId="0" fontId="1" fillId="8" borderId="30" xfId="0" applyFont="1" applyFill="1" applyBorder="1" applyAlignment="1">
      <alignment horizontal="center"/>
    </xf>
    <xf numFmtId="0" fontId="1" fillId="0" borderId="94" xfId="0" applyFont="1" applyBorder="1" applyAlignment="1">
      <alignment horizontal="left" vertical="center"/>
    </xf>
    <xf numFmtId="0" fontId="1" fillId="9" borderId="0" xfId="0" applyFont="1" applyFill="1" applyAlignment="1">
      <alignment horizontal="left" wrapText="1"/>
    </xf>
    <xf numFmtId="3" fontId="9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43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0" fontId="13" fillId="7" borderId="77" xfId="0" applyFont="1" applyFill="1" applyBorder="1" applyAlignment="1">
      <alignment horizontal="center" vertical="center" wrapText="1"/>
    </xf>
    <xf numFmtId="0" fontId="13" fillId="7" borderId="95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3" fontId="13" fillId="7" borderId="50" xfId="0" applyNumberFormat="1" applyFont="1" applyFill="1" applyBorder="1" applyAlignment="1">
      <alignment horizontal="center" vertical="center" wrapText="1"/>
    </xf>
    <xf numFmtId="3" fontId="13" fillId="7" borderId="26" xfId="0" applyNumberFormat="1" applyFont="1" applyFill="1" applyBorder="1" applyAlignment="1">
      <alignment horizontal="center" vertical="center" wrapText="1"/>
    </xf>
    <xf numFmtId="0" fontId="13" fillId="7" borderId="65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3" fontId="13" fillId="7" borderId="65" xfId="0" applyNumberFormat="1" applyFont="1" applyFill="1" applyBorder="1" applyAlignment="1">
      <alignment horizontal="center" vertical="center" wrapText="1"/>
    </xf>
    <xf numFmtId="3" fontId="13" fillId="7" borderId="7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1" fillId="4" borderId="17" xfId="0" applyNumberFormat="1" applyFont="1" applyFill="1" applyBorder="1" applyAlignment="1">
      <alignment horizontal="center" vertical="center" wrapText="1"/>
    </xf>
    <xf numFmtId="0" fontId="12" fillId="7" borderId="61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7" borderId="50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65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3" fontId="9" fillId="9" borderId="65" xfId="0" applyNumberFormat="1" applyFont="1" applyFill="1" applyBorder="1" applyAlignment="1">
      <alignment horizontal="center" vertical="center" wrapText="1"/>
    </xf>
    <xf numFmtId="3" fontId="9" fillId="9" borderId="7" xfId="0" applyNumberFormat="1" applyFont="1" applyFill="1" applyBorder="1" applyAlignment="1">
      <alignment horizontal="center" vertical="center" wrapText="1"/>
    </xf>
    <xf numFmtId="3" fontId="9" fillId="9" borderId="90" xfId="0" applyNumberFormat="1" applyFont="1" applyFill="1" applyBorder="1" applyAlignment="1">
      <alignment horizontal="center" vertical="center"/>
    </xf>
    <xf numFmtId="3" fontId="9" fillId="9" borderId="13" xfId="0" applyNumberFormat="1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61" xfId="0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/>
    </xf>
    <xf numFmtId="3" fontId="11" fillId="7" borderId="5" xfId="0" applyNumberFormat="1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 vertical="center" wrapText="1"/>
    </xf>
    <xf numFmtId="0" fontId="11" fillId="7" borderId="130" xfId="0" applyFont="1" applyFill="1" applyBorder="1" applyAlignment="1">
      <alignment horizontal="center" vertical="center" wrapText="1"/>
    </xf>
    <xf numFmtId="0" fontId="13" fillId="7" borderId="50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3" fillId="7" borderId="84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2" fontId="15" fillId="7" borderId="93" xfId="0" applyNumberFormat="1" applyFont="1" applyFill="1" applyBorder="1" applyAlignment="1">
      <alignment horizontal="center" vertical="center" wrapText="1"/>
    </xf>
    <xf numFmtId="2" fontId="15" fillId="7" borderId="41" xfId="0" applyNumberFormat="1" applyFont="1" applyFill="1" applyBorder="1" applyAlignment="1">
      <alignment horizontal="center" vertical="center" wrapText="1"/>
    </xf>
    <xf numFmtId="2" fontId="15" fillId="7" borderId="54" xfId="0" applyNumberFormat="1" applyFont="1" applyFill="1" applyBorder="1" applyAlignment="1">
      <alignment horizontal="center" vertical="center" wrapText="1"/>
    </xf>
    <xf numFmtId="2" fontId="15" fillId="7" borderId="96" xfId="0" applyNumberFormat="1" applyFont="1" applyFill="1" applyBorder="1" applyAlignment="1">
      <alignment horizontal="center" vertical="center" wrapText="1"/>
    </xf>
    <xf numFmtId="2" fontId="15" fillId="7" borderId="0" xfId="0" applyNumberFormat="1" applyFont="1" applyFill="1" applyAlignment="1">
      <alignment horizontal="center" vertical="center" wrapText="1"/>
    </xf>
    <xf numFmtId="2" fontId="15" fillId="7" borderId="2" xfId="0" applyNumberFormat="1" applyFont="1" applyFill="1" applyBorder="1" applyAlignment="1">
      <alignment horizontal="center" vertical="center" wrapText="1"/>
    </xf>
    <xf numFmtId="0" fontId="15" fillId="7" borderId="92" xfId="0" applyFont="1" applyFill="1" applyBorder="1" applyAlignment="1">
      <alignment horizontal="center" vertical="center" wrapText="1"/>
    </xf>
    <xf numFmtId="0" fontId="15" fillId="7" borderId="95" xfId="0" applyFont="1" applyFill="1" applyBorder="1" applyAlignment="1">
      <alignment horizontal="center" vertical="center" wrapText="1"/>
    </xf>
    <xf numFmtId="0" fontId="15" fillId="7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7" borderId="65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9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7" borderId="84" xfId="0" applyFont="1" applyFill="1" applyBorder="1" applyAlignment="1">
      <alignment horizontal="center" vertical="center" wrapText="1"/>
    </xf>
    <xf numFmtId="0" fontId="15" fillId="7" borderId="39" xfId="0" applyFont="1" applyFill="1" applyBorder="1" applyAlignment="1">
      <alignment horizontal="center" vertical="center" wrapText="1"/>
    </xf>
    <xf numFmtId="0" fontId="15" fillId="7" borderId="45" xfId="3" applyFont="1" applyFill="1" applyBorder="1" applyAlignment="1">
      <alignment horizontal="center" vertical="center" wrapText="1"/>
    </xf>
    <xf numFmtId="0" fontId="15" fillId="7" borderId="74" xfId="3" applyFont="1" applyFill="1" applyBorder="1" applyAlignment="1">
      <alignment horizontal="center" vertical="center" wrapText="1"/>
    </xf>
    <xf numFmtId="0" fontId="15" fillId="7" borderId="48" xfId="3" applyFont="1" applyFill="1" applyBorder="1" applyAlignment="1">
      <alignment horizontal="center" vertical="center" wrapText="1"/>
    </xf>
    <xf numFmtId="0" fontId="15" fillId="7" borderId="9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5" fillId="7" borderId="49" xfId="3" applyFont="1" applyFill="1" applyBorder="1" applyAlignment="1">
      <alignment horizontal="center" vertical="center" wrapText="1"/>
    </xf>
    <xf numFmtId="0" fontId="15" fillId="7" borderId="16" xfId="3" applyFont="1" applyFill="1" applyBorder="1" applyAlignment="1">
      <alignment horizontal="center" vertical="center" wrapText="1"/>
    </xf>
    <xf numFmtId="0" fontId="15" fillId="7" borderId="32" xfId="3" applyFont="1" applyFill="1" applyBorder="1" applyAlignment="1">
      <alignment horizontal="center" vertical="center" wrapText="1"/>
    </xf>
    <xf numFmtId="0" fontId="15" fillId="7" borderId="12" xfId="3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3" fontId="13" fillId="7" borderId="62" xfId="4" applyNumberFormat="1" applyFont="1" applyFill="1" applyBorder="1" applyAlignment="1">
      <alignment horizontal="center" vertical="center"/>
    </xf>
    <xf numFmtId="3" fontId="13" fillId="7" borderId="55" xfId="4" applyNumberFormat="1" applyFont="1" applyFill="1" applyBorder="1" applyAlignment="1">
      <alignment horizontal="center" vertical="center"/>
    </xf>
    <xf numFmtId="0" fontId="13" fillId="7" borderId="50" xfId="4" applyFont="1" applyFill="1" applyBorder="1" applyAlignment="1">
      <alignment horizontal="center" vertical="center" wrapText="1"/>
    </xf>
    <xf numFmtId="0" fontId="13" fillId="7" borderId="11" xfId="4" applyFont="1" applyFill="1" applyBorder="1" applyAlignment="1">
      <alignment horizontal="center" vertical="center" wrapText="1"/>
    </xf>
    <xf numFmtId="0" fontId="13" fillId="7" borderId="65" xfId="4" applyFont="1" applyFill="1" applyBorder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7" borderId="92" xfId="0" applyFont="1" applyFill="1" applyBorder="1" applyAlignment="1">
      <alignment horizontal="right" vertical="center" wrapText="1"/>
    </xf>
    <xf numFmtId="0" fontId="15" fillId="7" borderId="49" xfId="0" applyFont="1" applyFill="1" applyBorder="1" applyAlignment="1">
      <alignment horizontal="right" vertical="center" wrapText="1"/>
    </xf>
    <xf numFmtId="0" fontId="15" fillId="7" borderId="89" xfId="0" applyFont="1" applyFill="1" applyBorder="1" applyAlignment="1">
      <alignment horizontal="right" vertical="center" wrapText="1"/>
    </xf>
    <xf numFmtId="0" fontId="15" fillId="7" borderId="16" xfId="0" applyFont="1" applyFill="1" applyBorder="1" applyAlignment="1">
      <alignment horizontal="right" vertical="center" wrapText="1"/>
    </xf>
    <xf numFmtId="0" fontId="15" fillId="7" borderId="62" xfId="0" applyFont="1" applyFill="1" applyBorder="1" applyAlignment="1">
      <alignment horizontal="right" vertical="center" wrapText="1"/>
    </xf>
    <xf numFmtId="0" fontId="15" fillId="7" borderId="55" xfId="0" applyFont="1" applyFill="1" applyBorder="1" applyAlignment="1">
      <alignment horizontal="right" vertical="center" wrapText="1"/>
    </xf>
    <xf numFmtId="0" fontId="5" fillId="7" borderId="84" xfId="0" applyFont="1" applyFill="1" applyBorder="1" applyAlignment="1">
      <alignment horizontal="center" vertical="center" wrapText="1"/>
    </xf>
    <xf numFmtId="0" fontId="5" fillId="7" borderId="39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63" xfId="0" applyFont="1" applyFill="1" applyBorder="1" applyAlignment="1">
      <alignment horizontal="center" vertical="center" wrapText="1"/>
    </xf>
    <xf numFmtId="0" fontId="5" fillId="7" borderId="54" xfId="0" applyFont="1" applyFill="1" applyBorder="1" applyAlignment="1">
      <alignment horizontal="center" vertical="center" wrapText="1"/>
    </xf>
    <xf numFmtId="0" fontId="5" fillId="7" borderId="40" xfId="0" applyFont="1" applyFill="1" applyBorder="1" applyAlignment="1">
      <alignment horizontal="center" vertical="center" wrapText="1"/>
    </xf>
    <xf numFmtId="0" fontId="5" fillId="7" borderId="62" xfId="0" applyFont="1" applyFill="1" applyBorder="1" applyAlignment="1">
      <alignment horizontal="center" vertical="center" wrapText="1"/>
    </xf>
    <xf numFmtId="0" fontId="5" fillId="7" borderId="5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5" fillId="7" borderId="6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5" fillId="10" borderId="2" xfId="3" applyFont="1" applyFill="1" applyBorder="1" applyAlignment="1">
      <alignment horizontal="center" vertical="center" wrapText="1"/>
    </xf>
    <xf numFmtId="0" fontId="15" fillId="10" borderId="0" xfId="3" applyFont="1" applyFill="1" applyAlignment="1">
      <alignment horizontal="center" vertical="center" wrapText="1"/>
    </xf>
    <xf numFmtId="0" fontId="15" fillId="7" borderId="51" xfId="3" applyFont="1" applyFill="1" applyBorder="1" applyAlignment="1">
      <alignment horizontal="center" vertical="center" wrapText="1"/>
    </xf>
    <xf numFmtId="0" fontId="15" fillId="7" borderId="3" xfId="3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5" fillId="3" borderId="94" xfId="3" applyFont="1" applyFill="1" applyBorder="1" applyAlignment="1">
      <alignment horizontal="center" vertical="center" wrapText="1"/>
    </xf>
    <xf numFmtId="0" fontId="15" fillId="3" borderId="47" xfId="3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7" borderId="48" xfId="0" applyFont="1" applyFill="1" applyBorder="1" applyAlignment="1">
      <alignment horizontal="center" vertical="center" wrapText="1"/>
    </xf>
    <xf numFmtId="0" fontId="21" fillId="7" borderId="51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7" borderId="53" xfId="0" applyFont="1" applyFill="1" applyBorder="1" applyAlignment="1">
      <alignment horizontal="center" vertical="center" wrapText="1"/>
    </xf>
    <xf numFmtId="0" fontId="11" fillId="7" borderId="39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21" fillId="7" borderId="27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14" fillId="7" borderId="49" xfId="0" applyFont="1" applyFill="1" applyBorder="1" applyAlignment="1">
      <alignment horizontal="center" vertical="center"/>
    </xf>
    <xf numFmtId="0" fontId="14" fillId="7" borderId="51" xfId="0" applyFont="1" applyFill="1" applyBorder="1" applyAlignment="1">
      <alignment horizontal="center" vertical="center"/>
    </xf>
    <xf numFmtId="0" fontId="14" fillId="7" borderId="32" xfId="0" applyFont="1" applyFill="1" applyBorder="1" applyAlignment="1">
      <alignment horizontal="center" vertical="center"/>
    </xf>
    <xf numFmtId="0" fontId="19" fillId="0" borderId="4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1" fillId="7" borderId="44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21" fillId="7" borderId="92" xfId="0" applyFont="1" applyFill="1" applyBorder="1" applyAlignment="1">
      <alignment horizontal="center" vertical="center" wrapText="1"/>
    </xf>
    <xf numFmtId="0" fontId="21" fillId="7" borderId="95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9" fillId="7" borderId="93" xfId="0" applyFont="1" applyFill="1" applyBorder="1" applyAlignment="1">
      <alignment horizontal="center" wrapText="1"/>
    </xf>
    <xf numFmtId="0" fontId="9" fillId="7" borderId="54" xfId="0" applyFont="1" applyFill="1" applyBorder="1" applyAlignment="1">
      <alignment horizontal="center" wrapText="1"/>
    </xf>
    <xf numFmtId="0" fontId="9" fillId="7" borderId="60" xfId="0" applyFont="1" applyFill="1" applyBorder="1" applyAlignment="1">
      <alignment horizontal="center" wrapText="1"/>
    </xf>
    <xf numFmtId="0" fontId="9" fillId="7" borderId="40" xfId="0" applyFont="1" applyFill="1" applyBorder="1" applyAlignment="1">
      <alignment horizontal="center" wrapText="1"/>
    </xf>
    <xf numFmtId="0" fontId="13" fillId="7" borderId="62" xfId="0" applyFont="1" applyFill="1" applyBorder="1" applyAlignment="1">
      <alignment horizontal="center" vertical="center" wrapText="1"/>
    </xf>
    <xf numFmtId="0" fontId="13" fillId="7" borderId="59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0" fillId="7" borderId="48" xfId="0" applyFont="1" applyFill="1" applyBorder="1" applyAlignment="1">
      <alignment horizontal="center" vertical="center" wrapText="1"/>
    </xf>
    <xf numFmtId="0" fontId="30" fillId="7" borderId="51" xfId="0" applyFont="1" applyFill="1" applyBorder="1" applyAlignment="1">
      <alignment horizontal="center" vertical="center" wrapText="1"/>
    </xf>
    <xf numFmtId="0" fontId="30" fillId="7" borderId="32" xfId="0" applyFont="1" applyFill="1" applyBorder="1" applyAlignment="1">
      <alignment horizontal="center" vertical="center" wrapText="1"/>
    </xf>
    <xf numFmtId="0" fontId="36" fillId="7" borderId="53" xfId="0" applyFont="1" applyFill="1" applyBorder="1" applyAlignment="1">
      <alignment horizontal="center" vertical="center" wrapText="1"/>
    </xf>
    <xf numFmtId="0" fontId="36" fillId="7" borderId="39" xfId="0" applyFont="1" applyFill="1" applyBorder="1" applyAlignment="1">
      <alignment horizontal="center" vertical="center" wrapText="1"/>
    </xf>
    <xf numFmtId="0" fontId="36" fillId="7" borderId="43" xfId="0" applyFont="1" applyFill="1" applyBorder="1" applyAlignment="1">
      <alignment horizontal="center" vertical="center" wrapText="1"/>
    </xf>
    <xf numFmtId="0" fontId="36" fillId="7" borderId="21" xfId="0" applyFont="1" applyFill="1" applyBorder="1" applyAlignment="1">
      <alignment horizontal="center" vertical="center" wrapText="1"/>
    </xf>
    <xf numFmtId="0" fontId="36" fillId="7" borderId="34" xfId="0" applyFont="1" applyFill="1" applyBorder="1" applyAlignment="1">
      <alignment horizontal="center" vertical="center" wrapText="1"/>
    </xf>
    <xf numFmtId="0" fontId="30" fillId="7" borderId="27" xfId="0" applyFont="1" applyFill="1" applyBorder="1" applyAlignment="1">
      <alignment horizontal="center" vertical="center" wrapText="1"/>
    </xf>
    <xf numFmtId="0" fontId="30" fillId="7" borderId="30" xfId="0" applyFont="1" applyFill="1" applyBorder="1" applyAlignment="1">
      <alignment horizontal="center" vertical="center" wrapText="1"/>
    </xf>
    <xf numFmtId="0" fontId="37" fillId="7" borderId="49" xfId="0" applyFont="1" applyFill="1" applyBorder="1" applyAlignment="1">
      <alignment horizontal="center" vertical="center"/>
    </xf>
    <xf numFmtId="0" fontId="37" fillId="7" borderId="51" xfId="0" applyFont="1" applyFill="1" applyBorder="1" applyAlignment="1">
      <alignment horizontal="center" vertical="center"/>
    </xf>
    <xf numFmtId="0" fontId="37" fillId="7" borderId="32" xfId="0" applyFont="1" applyFill="1" applyBorder="1" applyAlignment="1">
      <alignment horizontal="center" vertical="center"/>
    </xf>
    <xf numFmtId="0" fontId="36" fillId="7" borderId="6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0" fillId="7" borderId="29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13" fillId="7" borderId="92" xfId="0" applyFont="1" applyFill="1" applyBorder="1" applyAlignment="1">
      <alignment horizontal="center" vertical="center" wrapText="1"/>
    </xf>
    <xf numFmtId="0" fontId="1" fillId="7" borderId="4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34" xfId="0" applyFont="1" applyFill="1" applyBorder="1" applyAlignment="1">
      <alignment horizontal="center" vertical="center" wrapText="1"/>
    </xf>
    <xf numFmtId="0" fontId="37" fillId="7" borderId="62" xfId="0" applyFont="1" applyFill="1" applyBorder="1" applyAlignment="1">
      <alignment horizontal="right"/>
    </xf>
    <xf numFmtId="0" fontId="37" fillId="7" borderId="63" xfId="0" applyFont="1" applyFill="1" applyBorder="1" applyAlignment="1">
      <alignment horizontal="right"/>
    </xf>
    <xf numFmtId="0" fontId="37" fillId="7" borderId="59" xfId="0" applyFont="1" applyFill="1" applyBorder="1" applyAlignment="1">
      <alignment horizontal="right"/>
    </xf>
    <xf numFmtId="0" fontId="37" fillId="7" borderId="65" xfId="0" applyFont="1" applyFill="1" applyBorder="1" applyAlignment="1">
      <alignment horizontal="center" vertical="center" wrapText="1"/>
    </xf>
    <xf numFmtId="0" fontId="37" fillId="7" borderId="5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7" fillId="7" borderId="84" xfId="0" applyFont="1" applyFill="1" applyBorder="1" applyAlignment="1">
      <alignment horizontal="center" vertical="center" wrapText="1"/>
    </xf>
    <xf numFmtId="0" fontId="37" fillId="7" borderId="39" xfId="0" applyFont="1" applyFill="1" applyBorder="1" applyAlignment="1">
      <alignment horizontal="center" vertical="center" wrapText="1"/>
    </xf>
    <xf numFmtId="0" fontId="37" fillId="7" borderId="90" xfId="0" applyFont="1" applyFill="1" applyBorder="1" applyAlignment="1">
      <alignment horizontal="center" vertical="center" wrapText="1"/>
    </xf>
    <xf numFmtId="0" fontId="37" fillId="7" borderId="21" xfId="0" applyFont="1" applyFill="1" applyBorder="1" applyAlignment="1">
      <alignment horizontal="center" vertical="center" wrapText="1"/>
    </xf>
    <xf numFmtId="0" fontId="37" fillId="7" borderId="97" xfId="0" applyFont="1" applyFill="1" applyBorder="1" applyAlignment="1">
      <alignment horizontal="center" wrapText="1" shrinkToFit="1"/>
    </xf>
    <xf numFmtId="0" fontId="37" fillId="7" borderId="98" xfId="0" applyFont="1" applyFill="1" applyBorder="1" applyAlignment="1">
      <alignment horizontal="center" wrapText="1" shrinkToFit="1"/>
    </xf>
    <xf numFmtId="0" fontId="37" fillId="7" borderId="84" xfId="0" applyFont="1" applyFill="1" applyBorder="1" applyAlignment="1">
      <alignment horizontal="center" vertical="center" wrapText="1" shrinkToFit="1"/>
    </xf>
    <xf numFmtId="0" fontId="37" fillId="7" borderId="39" xfId="0" applyFont="1" applyFill="1" applyBorder="1" applyAlignment="1">
      <alignment horizontal="center" vertical="center" wrapText="1" shrinkToFit="1"/>
    </xf>
    <xf numFmtId="0" fontId="37" fillId="7" borderId="77" xfId="0" applyFont="1" applyFill="1" applyBorder="1" applyAlignment="1">
      <alignment horizontal="center" vertical="center" wrapText="1"/>
    </xf>
    <xf numFmtId="0" fontId="37" fillId="7" borderId="49" xfId="0" applyFont="1" applyFill="1" applyBorder="1" applyAlignment="1">
      <alignment horizontal="center" vertical="center" wrapText="1"/>
    </xf>
    <xf numFmtId="0" fontId="15" fillId="9" borderId="22" xfId="3" applyFont="1" applyFill="1" applyBorder="1" applyAlignment="1">
      <alignment horizontal="left" vertical="center"/>
    </xf>
    <xf numFmtId="0" fontId="15" fillId="9" borderId="25" xfId="3" applyFont="1" applyFill="1" applyBorder="1" applyAlignment="1">
      <alignment horizontal="left" vertical="center"/>
    </xf>
    <xf numFmtId="49" fontId="15" fillId="9" borderId="22" xfId="3" applyNumberFormat="1" applyFont="1" applyFill="1" applyBorder="1" applyAlignment="1">
      <alignment horizontal="left" vertical="center"/>
    </xf>
    <xf numFmtId="49" fontId="15" fillId="9" borderId="25" xfId="3" applyNumberFormat="1" applyFont="1" applyFill="1" applyBorder="1" applyAlignment="1">
      <alignment horizontal="left" vertical="center"/>
    </xf>
    <xf numFmtId="0" fontId="15" fillId="7" borderId="62" xfId="3" applyFont="1" applyFill="1" applyBorder="1" applyAlignment="1">
      <alignment horizontal="right" wrapText="1"/>
    </xf>
    <xf numFmtId="0" fontId="15" fillId="7" borderId="59" xfId="3" applyFont="1" applyFill="1" applyBorder="1" applyAlignment="1">
      <alignment horizontal="right" wrapText="1"/>
    </xf>
    <xf numFmtId="0" fontId="16" fillId="0" borderId="0" xfId="3" applyFont="1" applyAlignment="1">
      <alignment horizontal="center"/>
    </xf>
    <xf numFmtId="0" fontId="15" fillId="7" borderId="50" xfId="3" applyFont="1" applyFill="1" applyBorder="1" applyAlignment="1">
      <alignment horizontal="center" vertical="center" wrapText="1"/>
    </xf>
    <xf numFmtId="0" fontId="15" fillId="7" borderId="11" xfId="3" applyFont="1" applyFill="1" applyBorder="1" applyAlignment="1">
      <alignment horizontal="center" vertical="center" wrapText="1"/>
    </xf>
    <xf numFmtId="0" fontId="15" fillId="7" borderId="99" xfId="3" applyFont="1" applyFill="1" applyBorder="1" applyAlignment="1">
      <alignment horizontal="center" vertical="center"/>
    </xf>
    <xf numFmtId="0" fontId="15" fillId="7" borderId="8" xfId="3" applyFont="1" applyFill="1" applyBorder="1" applyAlignment="1">
      <alignment horizontal="center" vertical="center"/>
    </xf>
    <xf numFmtId="0" fontId="25" fillId="7" borderId="63" xfId="0" applyFont="1" applyFill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65" xfId="0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3" fontId="26" fillId="0" borderId="65" xfId="0" applyNumberFormat="1" applyFont="1" applyBorder="1" applyAlignment="1" applyProtection="1">
      <alignment horizontal="center" vertical="center"/>
      <protection locked="0"/>
    </xf>
    <xf numFmtId="3" fontId="26" fillId="0" borderId="19" xfId="0" applyNumberFormat="1" applyFont="1" applyBorder="1" applyAlignment="1" applyProtection="1">
      <alignment horizontal="center" vertical="center"/>
      <protection locked="0"/>
    </xf>
    <xf numFmtId="3" fontId="26" fillId="0" borderId="5" xfId="0" applyNumberFormat="1" applyFont="1" applyBorder="1" applyAlignment="1" applyProtection="1">
      <alignment horizontal="center" vertical="center"/>
      <protection locked="0"/>
    </xf>
    <xf numFmtId="0" fontId="25" fillId="7" borderId="50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 wrapText="1"/>
    </xf>
    <xf numFmtId="49" fontId="15" fillId="7" borderId="65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65" xfId="0" applyNumberFormat="1" applyFont="1" applyFill="1" applyBorder="1" applyAlignment="1">
      <alignment horizontal="center" vertical="center"/>
    </xf>
    <xf numFmtId="49" fontId="15" fillId="7" borderId="5" xfId="0" applyNumberFormat="1" applyFont="1" applyFill="1" applyBorder="1" applyAlignment="1">
      <alignment horizontal="center" vertical="center"/>
    </xf>
    <xf numFmtId="49" fontId="15" fillId="7" borderId="71" xfId="0" applyNumberFormat="1" applyFont="1" applyFill="1" applyBorder="1" applyAlignment="1">
      <alignment horizontal="center" vertical="center" wrapText="1"/>
    </xf>
    <xf numFmtId="49" fontId="15" fillId="7" borderId="63" xfId="0" applyNumberFormat="1" applyFont="1" applyFill="1" applyBorder="1" applyAlignment="1">
      <alignment horizontal="center" vertical="center"/>
    </xf>
    <xf numFmtId="49" fontId="15" fillId="7" borderId="55" xfId="0" applyNumberFormat="1" applyFont="1" applyFill="1" applyBorder="1" applyAlignment="1">
      <alignment horizontal="center" vertical="center"/>
    </xf>
    <xf numFmtId="49" fontId="15" fillId="7" borderId="90" xfId="0" applyNumberFormat="1" applyFont="1" applyFill="1" applyBorder="1" applyAlignment="1">
      <alignment horizontal="center" vertical="center" wrapText="1"/>
    </xf>
    <xf numFmtId="49" fontId="15" fillId="7" borderId="21" xfId="0" applyNumberFormat="1" applyFont="1" applyFill="1" applyBorder="1" applyAlignment="1">
      <alignment horizontal="center" vertical="center" wrapText="1"/>
    </xf>
    <xf numFmtId="0" fontId="15" fillId="7" borderId="94" xfId="0" applyFont="1" applyFill="1" applyBorder="1" applyAlignment="1">
      <alignment horizontal="center" vertical="center" wrapText="1"/>
    </xf>
    <xf numFmtId="0" fontId="15" fillId="7" borderId="42" xfId="0" applyFont="1" applyFill="1" applyBorder="1" applyAlignment="1">
      <alignment horizontal="center" vertical="center" wrapText="1"/>
    </xf>
    <xf numFmtId="0" fontId="15" fillId="7" borderId="54" xfId="0" applyFont="1" applyFill="1" applyBorder="1" applyAlignment="1">
      <alignment horizontal="center" vertical="center" wrapText="1"/>
    </xf>
    <xf numFmtId="0" fontId="15" fillId="7" borderId="40" xfId="0" applyFont="1" applyFill="1" applyBorder="1" applyAlignment="1">
      <alignment horizontal="center" vertical="center" wrapText="1"/>
    </xf>
    <xf numFmtId="49" fontId="15" fillId="7" borderId="84" xfId="0" applyNumberFormat="1" applyFont="1" applyFill="1" applyBorder="1" applyAlignment="1">
      <alignment horizontal="center" vertical="center" wrapText="1"/>
    </xf>
    <xf numFmtId="49" fontId="15" fillId="7" borderId="39" xfId="0" applyNumberFormat="1" applyFont="1" applyFill="1" applyBorder="1" applyAlignment="1">
      <alignment horizontal="center" vertical="center" wrapText="1"/>
    </xf>
  </cellXfs>
  <cellStyles count="6">
    <cellStyle name="Comma 2" xfId="1" xr:uid="{00000000-0005-0000-0000-000000000000}"/>
    <cellStyle name="Excel Built-in Normal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" xfId="5" builtinId="5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21</xdr:row>
      <xdr:rowOff>333375</xdr:rowOff>
    </xdr:from>
    <xdr:to>
      <xdr:col>2</xdr:col>
      <xdr:colOff>1514475</xdr:colOff>
      <xdr:row>23</xdr:row>
      <xdr:rowOff>57150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CCC56599-BC8F-4E5E-8A54-A71E0FD8F5BA}"/>
            </a:ext>
          </a:extLst>
        </xdr:cNvPr>
        <xdr:cNvSpPr txBox="1">
          <a:spLocks noChangeArrowheads="1"/>
        </xdr:cNvSpPr>
      </xdr:nvSpPr>
      <xdr:spPr bwMode="auto">
        <a:xfrm>
          <a:off x="2266950" y="6677025"/>
          <a:ext cx="57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</sheetPr>
  <dimension ref="A1:G142"/>
  <sheetViews>
    <sheetView showGridLines="0" zoomScaleNormal="100" workbookViewId="0">
      <selection activeCell="J8" sqref="J8"/>
    </sheetView>
  </sheetViews>
  <sheetFormatPr defaultRowHeight="12.75" x14ac:dyDescent="0.2"/>
  <cols>
    <col min="1" max="1" width="2.7109375" customWidth="1"/>
    <col min="2" max="2" width="21.7109375" customWidth="1"/>
    <col min="3" max="3" width="45.7109375" customWidth="1"/>
    <col min="4" max="4" width="8.7109375" customWidth="1"/>
    <col min="5" max="6" width="15.7109375" customWidth="1"/>
  </cols>
  <sheetData>
    <row r="1" spans="1:7" ht="20.25" customHeight="1" x14ac:dyDescent="0.25">
      <c r="F1" s="44" t="s">
        <v>571</v>
      </c>
    </row>
    <row r="2" spans="1:7" ht="18" customHeight="1" x14ac:dyDescent="0.2">
      <c r="B2" s="781" t="s">
        <v>800</v>
      </c>
      <c r="C2" s="781"/>
      <c r="D2" s="781"/>
      <c r="E2" s="781"/>
      <c r="F2" s="781"/>
      <c r="G2" s="54"/>
    </row>
    <row r="3" spans="1:7" ht="16.5" customHeight="1" thickBot="1" x14ac:dyDescent="0.25">
      <c r="E3" s="7"/>
      <c r="F3" s="459" t="s">
        <v>198</v>
      </c>
    </row>
    <row r="4" spans="1:7" ht="48" customHeight="1" x14ac:dyDescent="0.2">
      <c r="B4" s="388" t="s">
        <v>257</v>
      </c>
      <c r="C4" s="389" t="s">
        <v>258</v>
      </c>
      <c r="D4" s="390" t="s">
        <v>40</v>
      </c>
      <c r="E4" s="390" t="s">
        <v>799</v>
      </c>
      <c r="F4" s="391" t="s">
        <v>808</v>
      </c>
    </row>
    <row r="5" spans="1:7" ht="12.75" customHeight="1" thickBot="1" x14ac:dyDescent="0.25">
      <c r="B5" s="31">
        <v>1</v>
      </c>
      <c r="C5" s="24">
        <v>2</v>
      </c>
      <c r="D5" s="23">
        <v>3</v>
      </c>
      <c r="E5" s="32">
        <v>4</v>
      </c>
      <c r="F5" s="33">
        <v>5</v>
      </c>
    </row>
    <row r="6" spans="1:7" ht="20.100000000000001" customHeight="1" x14ac:dyDescent="0.2">
      <c r="B6" s="392"/>
      <c r="C6" s="15" t="s">
        <v>92</v>
      </c>
      <c r="D6" s="14"/>
      <c r="E6" s="34"/>
      <c r="F6" s="35"/>
    </row>
    <row r="7" spans="1:7" ht="20.100000000000001" customHeight="1" x14ac:dyDescent="0.2">
      <c r="A7" s="42"/>
      <c r="B7" s="393" t="s">
        <v>769</v>
      </c>
      <c r="C7" s="15" t="s">
        <v>402</v>
      </c>
      <c r="D7" s="16" t="s">
        <v>282</v>
      </c>
      <c r="E7" s="36"/>
      <c r="F7" s="37"/>
    </row>
    <row r="8" spans="1:7" ht="20.100000000000001" customHeight="1" x14ac:dyDescent="0.2">
      <c r="A8" s="42"/>
      <c r="B8" s="782"/>
      <c r="C8" s="17" t="s">
        <v>403</v>
      </c>
      <c r="D8" s="780" t="s">
        <v>283</v>
      </c>
      <c r="E8" s="776">
        <v>6909</v>
      </c>
      <c r="F8" s="778">
        <v>5296</v>
      </c>
    </row>
    <row r="9" spans="1:7" ht="20.100000000000001" customHeight="1" x14ac:dyDescent="0.2">
      <c r="A9" s="42"/>
      <c r="B9" s="782"/>
      <c r="C9" s="18" t="s">
        <v>404</v>
      </c>
      <c r="D9" s="780"/>
      <c r="E9" s="777"/>
      <c r="F9" s="779"/>
    </row>
    <row r="10" spans="1:7" ht="20.100000000000001" customHeight="1" x14ac:dyDescent="0.2">
      <c r="A10" s="42"/>
      <c r="B10" s="782" t="s">
        <v>770</v>
      </c>
      <c r="C10" s="19" t="s">
        <v>405</v>
      </c>
      <c r="D10" s="780" t="s">
        <v>284</v>
      </c>
      <c r="E10" s="776"/>
      <c r="F10" s="778"/>
    </row>
    <row r="11" spans="1:7" ht="20.100000000000001" customHeight="1" x14ac:dyDescent="0.2">
      <c r="A11" s="42"/>
      <c r="B11" s="782"/>
      <c r="C11" s="20" t="s">
        <v>406</v>
      </c>
      <c r="D11" s="780"/>
      <c r="E11" s="777"/>
      <c r="F11" s="779"/>
    </row>
    <row r="12" spans="1:7" ht="20.100000000000001" customHeight="1" x14ac:dyDescent="0.2">
      <c r="A12" s="42"/>
      <c r="B12" s="393" t="s">
        <v>771</v>
      </c>
      <c r="C12" s="21" t="s">
        <v>136</v>
      </c>
      <c r="D12" s="16" t="s">
        <v>285</v>
      </c>
      <c r="E12" s="768"/>
      <c r="F12" s="37"/>
    </row>
    <row r="13" spans="1:7" ht="25.5" customHeight="1" x14ac:dyDescent="0.2">
      <c r="A13" s="42"/>
      <c r="B13" s="393" t="s">
        <v>407</v>
      </c>
      <c r="C13" s="21" t="s">
        <v>408</v>
      </c>
      <c r="D13" s="16" t="s">
        <v>286</v>
      </c>
      <c r="E13" s="768"/>
      <c r="F13" s="37"/>
    </row>
    <row r="14" spans="1:7" ht="20.100000000000001" customHeight="1" x14ac:dyDescent="0.2">
      <c r="A14" s="42"/>
      <c r="B14" s="393" t="s">
        <v>772</v>
      </c>
      <c r="C14" s="21" t="s">
        <v>409</v>
      </c>
      <c r="D14" s="16" t="s">
        <v>287</v>
      </c>
      <c r="E14" s="768"/>
      <c r="F14" s="37"/>
    </row>
    <row r="15" spans="1:7" ht="25.5" customHeight="1" x14ac:dyDescent="0.2">
      <c r="A15" s="42"/>
      <c r="B15" s="393" t="s">
        <v>410</v>
      </c>
      <c r="C15" s="21" t="s">
        <v>411</v>
      </c>
      <c r="D15" s="16" t="s">
        <v>288</v>
      </c>
      <c r="E15" s="768"/>
      <c r="F15" s="37"/>
    </row>
    <row r="16" spans="1:7" ht="20.100000000000001" customHeight="1" x14ac:dyDescent="0.2">
      <c r="A16" s="42"/>
      <c r="B16" s="393" t="s">
        <v>773</v>
      </c>
      <c r="C16" s="21" t="s">
        <v>412</v>
      </c>
      <c r="D16" s="16" t="s">
        <v>289</v>
      </c>
      <c r="E16" s="768"/>
      <c r="F16" s="37"/>
    </row>
    <row r="17" spans="1:6" ht="20.100000000000001" customHeight="1" x14ac:dyDescent="0.2">
      <c r="A17" s="42"/>
      <c r="B17" s="782" t="s">
        <v>774</v>
      </c>
      <c r="C17" s="19" t="s">
        <v>413</v>
      </c>
      <c r="D17" s="780" t="s">
        <v>290</v>
      </c>
      <c r="E17" s="776">
        <v>6909</v>
      </c>
      <c r="F17" s="778">
        <v>5296</v>
      </c>
    </row>
    <row r="18" spans="1:6" ht="20.100000000000001" customHeight="1" x14ac:dyDescent="0.2">
      <c r="A18" s="42"/>
      <c r="B18" s="782"/>
      <c r="C18" s="20" t="s">
        <v>414</v>
      </c>
      <c r="D18" s="780"/>
      <c r="E18" s="777"/>
      <c r="F18" s="779"/>
    </row>
    <row r="19" spans="1:6" ht="20.100000000000001" customHeight="1" x14ac:dyDescent="0.2">
      <c r="A19" s="42"/>
      <c r="B19" s="393" t="s">
        <v>415</v>
      </c>
      <c r="C19" s="21" t="s">
        <v>416</v>
      </c>
      <c r="D19" s="16" t="s">
        <v>291</v>
      </c>
      <c r="E19" s="768"/>
      <c r="F19" s="37"/>
    </row>
    <row r="20" spans="1:6" ht="20.100000000000001" customHeight="1" x14ac:dyDescent="0.2">
      <c r="B20" s="394" t="s">
        <v>775</v>
      </c>
      <c r="C20" s="21" t="s">
        <v>417</v>
      </c>
      <c r="D20" s="16" t="s">
        <v>292</v>
      </c>
      <c r="E20" s="768">
        <v>6909</v>
      </c>
      <c r="F20" s="37">
        <v>5296</v>
      </c>
    </row>
    <row r="21" spans="1:6" ht="20.100000000000001" customHeight="1" x14ac:dyDescent="0.2">
      <c r="B21" s="394" t="s">
        <v>776</v>
      </c>
      <c r="C21" s="21" t="s">
        <v>418</v>
      </c>
      <c r="D21" s="16" t="s">
        <v>293</v>
      </c>
      <c r="E21" s="768"/>
      <c r="F21" s="37"/>
    </row>
    <row r="22" spans="1:6" ht="25.5" customHeight="1" x14ac:dyDescent="0.2">
      <c r="B22" s="394" t="s">
        <v>419</v>
      </c>
      <c r="C22" s="21" t="s">
        <v>420</v>
      </c>
      <c r="D22" s="16" t="s">
        <v>294</v>
      </c>
      <c r="E22" s="768"/>
      <c r="F22" s="37"/>
    </row>
    <row r="23" spans="1:6" ht="25.5" customHeight="1" x14ac:dyDescent="0.2">
      <c r="B23" s="394" t="s">
        <v>421</v>
      </c>
      <c r="C23" s="21" t="s">
        <v>777</v>
      </c>
      <c r="D23" s="16" t="s">
        <v>295</v>
      </c>
      <c r="E23" s="768"/>
      <c r="F23" s="37"/>
    </row>
    <row r="24" spans="1:6" ht="25.5" customHeight="1" x14ac:dyDescent="0.2">
      <c r="B24" s="394" t="s">
        <v>422</v>
      </c>
      <c r="C24" s="21" t="s">
        <v>423</v>
      </c>
      <c r="D24" s="16" t="s">
        <v>296</v>
      </c>
      <c r="E24" s="768"/>
      <c r="F24" s="37"/>
    </row>
    <row r="25" spans="1:6" ht="25.5" customHeight="1" x14ac:dyDescent="0.2">
      <c r="B25" s="394" t="s">
        <v>422</v>
      </c>
      <c r="C25" s="21" t="s">
        <v>424</v>
      </c>
      <c r="D25" s="16" t="s">
        <v>297</v>
      </c>
      <c r="E25" s="768"/>
      <c r="F25" s="37"/>
    </row>
    <row r="26" spans="1:6" ht="20.100000000000001" customHeight="1" x14ac:dyDescent="0.2">
      <c r="A26" s="42"/>
      <c r="B26" s="393" t="s">
        <v>778</v>
      </c>
      <c r="C26" s="21" t="s">
        <v>425</v>
      </c>
      <c r="D26" s="16" t="s">
        <v>298</v>
      </c>
      <c r="E26" s="768"/>
      <c r="F26" s="37"/>
    </row>
    <row r="27" spans="1:6" ht="25.5" customHeight="1" x14ac:dyDescent="0.2">
      <c r="A27" s="42"/>
      <c r="B27" s="782" t="s">
        <v>426</v>
      </c>
      <c r="C27" s="19" t="s">
        <v>427</v>
      </c>
      <c r="D27" s="780" t="s">
        <v>299</v>
      </c>
      <c r="E27" s="776"/>
      <c r="F27" s="778"/>
    </row>
    <row r="28" spans="1:6" ht="22.5" customHeight="1" x14ac:dyDescent="0.2">
      <c r="A28" s="42"/>
      <c r="B28" s="782"/>
      <c r="C28" s="20" t="s">
        <v>428</v>
      </c>
      <c r="D28" s="780"/>
      <c r="E28" s="777"/>
      <c r="F28" s="779"/>
    </row>
    <row r="29" spans="1:6" ht="25.5" customHeight="1" x14ac:dyDescent="0.2">
      <c r="A29" s="42"/>
      <c r="B29" s="393" t="s">
        <v>429</v>
      </c>
      <c r="C29" s="21" t="s">
        <v>761</v>
      </c>
      <c r="D29" s="16" t="s">
        <v>300</v>
      </c>
      <c r="E29" s="768"/>
      <c r="F29" s="37"/>
    </row>
    <row r="30" spans="1:6" ht="25.5" customHeight="1" x14ac:dyDescent="0.2">
      <c r="B30" s="394" t="s">
        <v>430</v>
      </c>
      <c r="C30" s="21" t="s">
        <v>431</v>
      </c>
      <c r="D30" s="16" t="s">
        <v>301</v>
      </c>
      <c r="E30" s="768"/>
      <c r="F30" s="37"/>
    </row>
    <row r="31" spans="1:6" ht="35.25" customHeight="1" x14ac:dyDescent="0.2">
      <c r="B31" s="394" t="s">
        <v>432</v>
      </c>
      <c r="C31" s="21" t="s">
        <v>433</v>
      </c>
      <c r="D31" s="16" t="s">
        <v>302</v>
      </c>
      <c r="E31" s="768"/>
      <c r="F31" s="37"/>
    </row>
    <row r="32" spans="1:6" ht="35.25" customHeight="1" x14ac:dyDescent="0.2">
      <c r="B32" s="394" t="s">
        <v>434</v>
      </c>
      <c r="C32" s="21" t="s">
        <v>762</v>
      </c>
      <c r="D32" s="16" t="s">
        <v>303</v>
      </c>
      <c r="E32" s="768"/>
      <c r="F32" s="37"/>
    </row>
    <row r="33" spans="1:6" ht="25.5" customHeight="1" x14ac:dyDescent="0.2">
      <c r="B33" s="394" t="s">
        <v>435</v>
      </c>
      <c r="C33" s="21" t="s">
        <v>436</v>
      </c>
      <c r="D33" s="16" t="s">
        <v>304</v>
      </c>
      <c r="E33" s="768"/>
      <c r="F33" s="37"/>
    </row>
    <row r="34" spans="1:6" ht="25.5" customHeight="1" x14ac:dyDescent="0.2">
      <c r="B34" s="394" t="s">
        <v>435</v>
      </c>
      <c r="C34" s="21" t="s">
        <v>437</v>
      </c>
      <c r="D34" s="16" t="s">
        <v>305</v>
      </c>
      <c r="E34" s="768"/>
      <c r="F34" s="37"/>
    </row>
    <row r="35" spans="1:6" ht="37.5" customHeight="1" x14ac:dyDescent="0.2">
      <c r="B35" s="394" t="s">
        <v>779</v>
      </c>
      <c r="C35" s="21" t="s">
        <v>763</v>
      </c>
      <c r="D35" s="16" t="s">
        <v>306</v>
      </c>
      <c r="E35" s="768"/>
      <c r="F35" s="37"/>
    </row>
    <row r="36" spans="1:6" ht="25.5" customHeight="1" x14ac:dyDescent="0.2">
      <c r="B36" s="394" t="s">
        <v>780</v>
      </c>
      <c r="C36" s="21" t="s">
        <v>438</v>
      </c>
      <c r="D36" s="16" t="s">
        <v>307</v>
      </c>
      <c r="E36" s="768"/>
      <c r="F36" s="37"/>
    </row>
    <row r="37" spans="1:6" ht="25.5" customHeight="1" x14ac:dyDescent="0.2">
      <c r="B37" s="394" t="s">
        <v>439</v>
      </c>
      <c r="C37" s="21" t="s">
        <v>440</v>
      </c>
      <c r="D37" s="16" t="s">
        <v>308</v>
      </c>
      <c r="E37" s="768"/>
      <c r="F37" s="37"/>
    </row>
    <row r="38" spans="1:6" ht="25.5" customHeight="1" x14ac:dyDescent="0.2">
      <c r="B38" s="394" t="s">
        <v>441</v>
      </c>
      <c r="C38" s="21" t="s">
        <v>442</v>
      </c>
      <c r="D38" s="16" t="s">
        <v>309</v>
      </c>
      <c r="E38" s="768"/>
      <c r="F38" s="37"/>
    </row>
    <row r="39" spans="1:6" ht="20.100000000000001" customHeight="1" x14ac:dyDescent="0.2">
      <c r="A39" s="42"/>
      <c r="B39" s="393">
        <v>288</v>
      </c>
      <c r="C39" s="15" t="s">
        <v>443</v>
      </c>
      <c r="D39" s="16" t="s">
        <v>310</v>
      </c>
      <c r="E39" s="768"/>
      <c r="F39" s="37"/>
    </row>
    <row r="40" spans="1:6" ht="20.100000000000001" customHeight="1" x14ac:dyDescent="0.2">
      <c r="A40" s="42"/>
      <c r="B40" s="782"/>
      <c r="C40" s="17" t="s">
        <v>444</v>
      </c>
      <c r="D40" s="780" t="s">
        <v>311</v>
      </c>
      <c r="E40" s="776">
        <f>E42+E48+E49+E56+E61+E71+E72</f>
        <v>3115</v>
      </c>
      <c r="F40" s="778">
        <f>F42+F48+F49+F56+F61+F71+F72</f>
        <v>3848</v>
      </c>
    </row>
    <row r="41" spans="1:6" ht="19.5" customHeight="1" x14ac:dyDescent="0.2">
      <c r="A41" s="42"/>
      <c r="B41" s="782"/>
      <c r="C41" s="18" t="s">
        <v>445</v>
      </c>
      <c r="D41" s="780"/>
      <c r="E41" s="777"/>
      <c r="F41" s="779"/>
    </row>
    <row r="42" spans="1:6" ht="25.5" customHeight="1" x14ac:dyDescent="0.2">
      <c r="B42" s="394" t="s">
        <v>446</v>
      </c>
      <c r="C42" s="21" t="s">
        <v>447</v>
      </c>
      <c r="D42" s="16" t="s">
        <v>312</v>
      </c>
      <c r="E42" s="768">
        <v>140</v>
      </c>
      <c r="F42" s="37">
        <v>103</v>
      </c>
    </row>
    <row r="43" spans="1:6" ht="20.100000000000001" customHeight="1" x14ac:dyDescent="0.2">
      <c r="B43" s="394">
        <v>10</v>
      </c>
      <c r="C43" s="21" t="s">
        <v>448</v>
      </c>
      <c r="D43" s="16" t="s">
        <v>313</v>
      </c>
      <c r="E43" s="768">
        <v>60</v>
      </c>
      <c r="F43" s="37">
        <v>75</v>
      </c>
    </row>
    <row r="44" spans="1:6" ht="20.100000000000001" customHeight="1" x14ac:dyDescent="0.2">
      <c r="B44" s="394" t="s">
        <v>449</v>
      </c>
      <c r="C44" s="21" t="s">
        <v>450</v>
      </c>
      <c r="D44" s="16" t="s">
        <v>314</v>
      </c>
      <c r="E44" s="768"/>
      <c r="F44" s="37"/>
    </row>
    <row r="45" spans="1:6" ht="20.100000000000001" customHeight="1" x14ac:dyDescent="0.2">
      <c r="B45" s="394">
        <v>13</v>
      </c>
      <c r="C45" s="21" t="s">
        <v>451</v>
      </c>
      <c r="D45" s="16" t="s">
        <v>315</v>
      </c>
      <c r="E45" s="768">
        <v>80</v>
      </c>
      <c r="F45" s="37">
        <v>28</v>
      </c>
    </row>
    <row r="46" spans="1:6" ht="20.100000000000001" customHeight="1" x14ac:dyDescent="0.2">
      <c r="B46" s="394" t="s">
        <v>452</v>
      </c>
      <c r="C46" s="21" t="s">
        <v>453</v>
      </c>
      <c r="D46" s="16" t="s">
        <v>316</v>
      </c>
      <c r="E46" s="768"/>
      <c r="F46" s="37"/>
    </row>
    <row r="47" spans="1:6" ht="20.100000000000001" customHeight="1" x14ac:dyDescent="0.2">
      <c r="B47" s="394" t="s">
        <v>454</v>
      </c>
      <c r="C47" s="21" t="s">
        <v>455</v>
      </c>
      <c r="D47" s="16" t="s">
        <v>317</v>
      </c>
      <c r="E47" s="768"/>
      <c r="F47" s="37"/>
    </row>
    <row r="48" spans="1:6" ht="25.5" customHeight="1" x14ac:dyDescent="0.2">
      <c r="A48" s="42"/>
      <c r="B48" s="393">
        <v>14</v>
      </c>
      <c r="C48" s="21" t="s">
        <v>456</v>
      </c>
      <c r="D48" s="16" t="s">
        <v>318</v>
      </c>
      <c r="E48" s="768"/>
      <c r="F48" s="37"/>
    </row>
    <row r="49" spans="1:6" ht="20.100000000000001" customHeight="1" x14ac:dyDescent="0.2">
      <c r="A49" s="42"/>
      <c r="B49" s="782">
        <v>20</v>
      </c>
      <c r="C49" s="19" t="s">
        <v>457</v>
      </c>
      <c r="D49" s="780" t="s">
        <v>319</v>
      </c>
      <c r="E49" s="776">
        <v>1097</v>
      </c>
      <c r="F49" s="778">
        <v>1379</v>
      </c>
    </row>
    <row r="50" spans="1:6" ht="20.100000000000001" customHeight="1" x14ac:dyDescent="0.2">
      <c r="A50" s="42"/>
      <c r="B50" s="782"/>
      <c r="C50" s="20" t="s">
        <v>458</v>
      </c>
      <c r="D50" s="780"/>
      <c r="E50" s="777"/>
      <c r="F50" s="779"/>
    </row>
    <row r="51" spans="1:6" ht="20.100000000000001" customHeight="1" x14ac:dyDescent="0.2">
      <c r="A51" s="42"/>
      <c r="B51" s="393">
        <v>204</v>
      </c>
      <c r="C51" s="21" t="s">
        <v>459</v>
      </c>
      <c r="D51" s="16" t="s">
        <v>320</v>
      </c>
      <c r="E51" s="768">
        <v>1097</v>
      </c>
      <c r="F51" s="37">
        <v>1379</v>
      </c>
    </row>
    <row r="52" spans="1:6" ht="20.100000000000001" customHeight="1" x14ac:dyDescent="0.2">
      <c r="A52" s="42"/>
      <c r="B52" s="393">
        <v>205</v>
      </c>
      <c r="C52" s="21" t="s">
        <v>460</v>
      </c>
      <c r="D52" s="16" t="s">
        <v>321</v>
      </c>
      <c r="E52" s="768"/>
      <c r="F52" s="37"/>
    </row>
    <row r="53" spans="1:6" ht="25.5" customHeight="1" x14ac:dyDescent="0.2">
      <c r="A53" s="42"/>
      <c r="B53" s="393" t="s">
        <v>461</v>
      </c>
      <c r="C53" s="21" t="s">
        <v>462</v>
      </c>
      <c r="D53" s="16" t="s">
        <v>322</v>
      </c>
      <c r="E53" s="768"/>
      <c r="F53" s="37"/>
    </row>
    <row r="54" spans="1:6" ht="25.5" customHeight="1" x14ac:dyDescent="0.2">
      <c r="A54" s="42"/>
      <c r="B54" s="393" t="s">
        <v>463</v>
      </c>
      <c r="C54" s="21" t="s">
        <v>464</v>
      </c>
      <c r="D54" s="16" t="s">
        <v>323</v>
      </c>
      <c r="E54" s="768"/>
      <c r="F54" s="37"/>
    </row>
    <row r="55" spans="1:6" ht="20.100000000000001" customHeight="1" x14ac:dyDescent="0.2">
      <c r="A55" s="42"/>
      <c r="B55" s="393">
        <v>206</v>
      </c>
      <c r="C55" s="21" t="s">
        <v>465</v>
      </c>
      <c r="D55" s="16" t="s">
        <v>324</v>
      </c>
      <c r="E55" s="768"/>
      <c r="F55" s="37"/>
    </row>
    <row r="56" spans="1:6" ht="20.100000000000001" customHeight="1" x14ac:dyDescent="0.2">
      <c r="A56" s="42"/>
      <c r="B56" s="782" t="s">
        <v>466</v>
      </c>
      <c r="C56" s="19" t="s">
        <v>467</v>
      </c>
      <c r="D56" s="780" t="s">
        <v>325</v>
      </c>
      <c r="E56" s="776">
        <f>E58+E59+E60</f>
        <v>1043</v>
      </c>
      <c r="F56" s="778">
        <f>F58+F59+F60</f>
        <v>1223</v>
      </c>
    </row>
    <row r="57" spans="1:6" ht="20.100000000000001" customHeight="1" x14ac:dyDescent="0.2">
      <c r="A57" s="42"/>
      <c r="B57" s="782"/>
      <c r="C57" s="20" t="s">
        <v>468</v>
      </c>
      <c r="D57" s="780"/>
      <c r="E57" s="777"/>
      <c r="F57" s="779"/>
    </row>
    <row r="58" spans="1:6" ht="23.25" customHeight="1" x14ac:dyDescent="0.2">
      <c r="B58" s="394" t="s">
        <v>469</v>
      </c>
      <c r="C58" s="21" t="s">
        <v>470</v>
      </c>
      <c r="D58" s="16" t="s">
        <v>326</v>
      </c>
      <c r="E58" s="768">
        <v>120</v>
      </c>
      <c r="F58" s="37">
        <v>300</v>
      </c>
    </row>
    <row r="59" spans="1:6" ht="20.100000000000001" customHeight="1" x14ac:dyDescent="0.2">
      <c r="B59" s="394">
        <v>223</v>
      </c>
      <c r="C59" s="21" t="s">
        <v>471</v>
      </c>
      <c r="D59" s="16" t="s">
        <v>327</v>
      </c>
      <c r="E59" s="768">
        <v>920</v>
      </c>
      <c r="F59" s="37">
        <v>920</v>
      </c>
    </row>
    <row r="60" spans="1:6" ht="25.5" customHeight="1" x14ac:dyDescent="0.2">
      <c r="A60" s="42"/>
      <c r="B60" s="393">
        <v>224</v>
      </c>
      <c r="C60" s="21" t="s">
        <v>472</v>
      </c>
      <c r="D60" s="16" t="s">
        <v>328</v>
      </c>
      <c r="E60" s="768">
        <v>3</v>
      </c>
      <c r="F60" s="37">
        <v>3</v>
      </c>
    </row>
    <row r="61" spans="1:6" ht="20.100000000000001" customHeight="1" x14ac:dyDescent="0.2">
      <c r="A61" s="42"/>
      <c r="B61" s="782">
        <v>23</v>
      </c>
      <c r="C61" s="19" t="s">
        <v>473</v>
      </c>
      <c r="D61" s="780" t="s">
        <v>329</v>
      </c>
      <c r="E61" s="776"/>
      <c r="F61" s="778"/>
    </row>
    <row r="62" spans="1:6" ht="20.100000000000001" customHeight="1" x14ac:dyDescent="0.2">
      <c r="A62" s="42"/>
      <c r="B62" s="782"/>
      <c r="C62" s="20" t="s">
        <v>474</v>
      </c>
      <c r="D62" s="780"/>
      <c r="E62" s="777"/>
      <c r="F62" s="779"/>
    </row>
    <row r="63" spans="1:6" ht="25.5" customHeight="1" x14ac:dyDescent="0.2">
      <c r="B63" s="394">
        <v>230</v>
      </c>
      <c r="C63" s="21" t="s">
        <v>475</v>
      </c>
      <c r="D63" s="16" t="s">
        <v>330</v>
      </c>
      <c r="E63" s="768"/>
      <c r="F63" s="37"/>
    </row>
    <row r="64" spans="1:6" ht="25.5" customHeight="1" x14ac:dyDescent="0.2">
      <c r="B64" s="394">
        <v>231</v>
      </c>
      <c r="C64" s="21" t="s">
        <v>787</v>
      </c>
      <c r="D64" s="16" t="s">
        <v>331</v>
      </c>
      <c r="E64" s="768"/>
      <c r="F64" s="37"/>
    </row>
    <row r="65" spans="1:6" ht="20.100000000000001" customHeight="1" x14ac:dyDescent="0.2">
      <c r="B65" s="394" t="s">
        <v>476</v>
      </c>
      <c r="C65" s="21" t="s">
        <v>477</v>
      </c>
      <c r="D65" s="16" t="s">
        <v>332</v>
      </c>
      <c r="E65" s="768"/>
      <c r="F65" s="37"/>
    </row>
    <row r="66" spans="1:6" ht="25.5" customHeight="1" x14ac:dyDescent="0.2">
      <c r="B66" s="394" t="s">
        <v>478</v>
      </c>
      <c r="C66" s="21" t="s">
        <v>479</v>
      </c>
      <c r="D66" s="16" t="s">
        <v>333</v>
      </c>
      <c r="E66" s="768"/>
      <c r="F66" s="37"/>
    </row>
    <row r="67" spans="1:6" ht="25.5" customHeight="1" x14ac:dyDescent="0.2">
      <c r="B67" s="394">
        <v>235</v>
      </c>
      <c r="C67" s="21" t="s">
        <v>480</v>
      </c>
      <c r="D67" s="16" t="s">
        <v>334</v>
      </c>
      <c r="E67" s="768"/>
      <c r="F67" s="37"/>
    </row>
    <row r="68" spans="1:6" ht="25.5" customHeight="1" x14ac:dyDescent="0.2">
      <c r="B68" s="394" t="s">
        <v>481</v>
      </c>
      <c r="C68" s="21" t="s">
        <v>764</v>
      </c>
      <c r="D68" s="16" t="s">
        <v>335</v>
      </c>
      <c r="E68" s="768"/>
      <c r="F68" s="37"/>
    </row>
    <row r="69" spans="1:6" ht="25.5" customHeight="1" x14ac:dyDescent="0.2">
      <c r="B69" s="394">
        <v>237</v>
      </c>
      <c r="C69" s="21" t="s">
        <v>482</v>
      </c>
      <c r="D69" s="16" t="s">
        <v>336</v>
      </c>
      <c r="E69" s="768"/>
      <c r="F69" s="37"/>
    </row>
    <row r="70" spans="1:6" ht="20.100000000000001" customHeight="1" x14ac:dyDescent="0.2">
      <c r="B70" s="394" t="s">
        <v>483</v>
      </c>
      <c r="C70" s="21" t="s">
        <v>484</v>
      </c>
      <c r="D70" s="16" t="s">
        <v>337</v>
      </c>
      <c r="E70" s="768"/>
      <c r="F70" s="37"/>
    </row>
    <row r="71" spans="1:6" ht="20.100000000000001" customHeight="1" x14ac:dyDescent="0.2">
      <c r="B71" s="394">
        <v>24</v>
      </c>
      <c r="C71" s="21" t="s">
        <v>485</v>
      </c>
      <c r="D71" s="16" t="s">
        <v>338</v>
      </c>
      <c r="E71" s="768">
        <v>730</v>
      </c>
      <c r="F71" s="37">
        <v>883</v>
      </c>
    </row>
    <row r="72" spans="1:6" ht="25.5" customHeight="1" x14ac:dyDescent="0.2">
      <c r="B72" s="394" t="s">
        <v>486</v>
      </c>
      <c r="C72" s="21" t="s">
        <v>487</v>
      </c>
      <c r="D72" s="16" t="s">
        <v>339</v>
      </c>
      <c r="E72" s="768">
        <v>105</v>
      </c>
      <c r="F72" s="37">
        <v>260</v>
      </c>
    </row>
    <row r="73" spans="1:6" ht="25.5" customHeight="1" x14ac:dyDescent="0.2">
      <c r="B73" s="394"/>
      <c r="C73" s="15" t="s">
        <v>570</v>
      </c>
      <c r="D73" s="16" t="s">
        <v>340</v>
      </c>
      <c r="E73" s="768">
        <f>E8+E39+E40</f>
        <v>10024</v>
      </c>
      <c r="F73" s="37">
        <f>F8+F39+F40</f>
        <v>9144</v>
      </c>
    </row>
    <row r="74" spans="1:6" ht="20.100000000000001" customHeight="1" x14ac:dyDescent="0.2">
      <c r="B74" s="394">
        <v>88</v>
      </c>
      <c r="C74" s="15" t="s">
        <v>488</v>
      </c>
      <c r="D74" s="16" t="s">
        <v>341</v>
      </c>
      <c r="E74" s="768">
        <v>9524</v>
      </c>
      <c r="F74" s="37">
        <v>9524</v>
      </c>
    </row>
    <row r="75" spans="1:6" ht="20.100000000000001" customHeight="1" x14ac:dyDescent="0.2">
      <c r="A75" s="42"/>
      <c r="B75" s="395"/>
      <c r="C75" s="15" t="s">
        <v>37</v>
      </c>
      <c r="D75" s="22"/>
      <c r="E75" s="768"/>
      <c r="F75" s="37"/>
    </row>
    <row r="76" spans="1:6" ht="20.100000000000001" customHeight="1" x14ac:dyDescent="0.2">
      <c r="A76" s="42"/>
      <c r="B76" s="782"/>
      <c r="C76" s="17" t="s">
        <v>489</v>
      </c>
      <c r="D76" s="780" t="s">
        <v>137</v>
      </c>
      <c r="E76" s="776">
        <v>0</v>
      </c>
      <c r="F76" s="778">
        <v>207</v>
      </c>
    </row>
    <row r="77" spans="1:6" ht="20.100000000000001" customHeight="1" x14ac:dyDescent="0.2">
      <c r="A77" s="42"/>
      <c r="B77" s="782"/>
      <c r="C77" s="18" t="s">
        <v>490</v>
      </c>
      <c r="D77" s="780"/>
      <c r="E77" s="777"/>
      <c r="F77" s="779"/>
    </row>
    <row r="78" spans="1:6" ht="20.100000000000001" customHeight="1" x14ac:dyDescent="0.2">
      <c r="A78" s="42"/>
      <c r="B78" s="393" t="s">
        <v>491</v>
      </c>
      <c r="C78" s="21" t="s">
        <v>492</v>
      </c>
      <c r="D78" s="16" t="s">
        <v>138</v>
      </c>
      <c r="E78" s="768">
        <v>500</v>
      </c>
      <c r="F78" s="37">
        <v>500</v>
      </c>
    </row>
    <row r="79" spans="1:6" ht="20.100000000000001" customHeight="1" x14ac:dyDescent="0.2">
      <c r="B79" s="394">
        <v>31</v>
      </c>
      <c r="C79" s="21" t="s">
        <v>493</v>
      </c>
      <c r="D79" s="16" t="s">
        <v>139</v>
      </c>
      <c r="E79" s="768"/>
      <c r="F79" s="37"/>
    </row>
    <row r="80" spans="1:6" ht="20.100000000000001" customHeight="1" x14ac:dyDescent="0.2">
      <c r="B80" s="394">
        <v>306</v>
      </c>
      <c r="C80" s="21" t="s">
        <v>494</v>
      </c>
      <c r="D80" s="16" t="s">
        <v>140</v>
      </c>
      <c r="E80" s="768"/>
      <c r="F80" s="37"/>
    </row>
    <row r="81" spans="1:6" ht="20.100000000000001" customHeight="1" x14ac:dyDescent="0.2">
      <c r="B81" s="394">
        <v>32</v>
      </c>
      <c r="C81" s="21" t="s">
        <v>495</v>
      </c>
      <c r="D81" s="16" t="s">
        <v>141</v>
      </c>
      <c r="E81" s="768"/>
      <c r="F81" s="37"/>
    </row>
    <row r="82" spans="1:6" ht="60.75" customHeight="1" x14ac:dyDescent="0.2">
      <c r="B82" s="394" t="s">
        <v>496</v>
      </c>
      <c r="C82" s="21" t="s">
        <v>781</v>
      </c>
      <c r="D82" s="16" t="s">
        <v>142</v>
      </c>
      <c r="E82" s="768"/>
      <c r="F82" s="37"/>
    </row>
    <row r="83" spans="1:6" ht="49.5" customHeight="1" x14ac:dyDescent="0.2">
      <c r="B83" s="394" t="s">
        <v>497</v>
      </c>
      <c r="C83" s="21" t="s">
        <v>782</v>
      </c>
      <c r="D83" s="16" t="s">
        <v>143</v>
      </c>
      <c r="E83" s="768"/>
      <c r="F83" s="37"/>
    </row>
    <row r="84" spans="1:6" ht="20.100000000000001" customHeight="1" x14ac:dyDescent="0.2">
      <c r="B84" s="394">
        <v>34</v>
      </c>
      <c r="C84" s="21" t="s">
        <v>498</v>
      </c>
      <c r="D84" s="16" t="s">
        <v>144</v>
      </c>
      <c r="E84" s="768"/>
      <c r="F84" s="37">
        <v>421</v>
      </c>
    </row>
    <row r="85" spans="1:6" ht="20.100000000000001" customHeight="1" x14ac:dyDescent="0.2">
      <c r="B85" s="394">
        <v>340</v>
      </c>
      <c r="C85" s="21" t="s">
        <v>154</v>
      </c>
      <c r="D85" s="16" t="s">
        <v>145</v>
      </c>
      <c r="E85" s="768"/>
      <c r="F85" s="37"/>
    </row>
    <row r="86" spans="1:6" ht="20.100000000000001" customHeight="1" x14ac:dyDescent="0.2">
      <c r="B86" s="394">
        <v>341</v>
      </c>
      <c r="C86" s="21" t="s">
        <v>499</v>
      </c>
      <c r="D86" s="16" t="s">
        <v>146</v>
      </c>
      <c r="E86" s="768"/>
      <c r="F86" s="37">
        <v>421</v>
      </c>
    </row>
    <row r="87" spans="1:6" ht="20.100000000000001" customHeight="1" x14ac:dyDescent="0.2">
      <c r="B87" s="394"/>
      <c r="C87" s="21" t="s">
        <v>500</v>
      </c>
      <c r="D87" s="16" t="s">
        <v>147</v>
      </c>
      <c r="E87" s="768"/>
      <c r="F87" s="37"/>
    </row>
    <row r="88" spans="1:6" ht="20.100000000000001" customHeight="1" x14ac:dyDescent="0.2">
      <c r="B88" s="394">
        <v>35</v>
      </c>
      <c r="C88" s="21" t="s">
        <v>501</v>
      </c>
      <c r="D88" s="16" t="s">
        <v>148</v>
      </c>
      <c r="E88" s="768">
        <v>933</v>
      </c>
      <c r="F88" s="37">
        <v>714</v>
      </c>
    </row>
    <row r="89" spans="1:6" ht="20.100000000000001" customHeight="1" x14ac:dyDescent="0.2">
      <c r="B89" s="394">
        <v>350</v>
      </c>
      <c r="C89" s="21" t="s">
        <v>502</v>
      </c>
      <c r="D89" s="16" t="s">
        <v>149</v>
      </c>
      <c r="E89" s="768">
        <v>933</v>
      </c>
      <c r="F89" s="37">
        <v>714</v>
      </c>
    </row>
    <row r="90" spans="1:6" ht="20.100000000000001" customHeight="1" x14ac:dyDescent="0.2">
      <c r="A90" s="42"/>
      <c r="B90" s="393">
        <v>351</v>
      </c>
      <c r="C90" s="21" t="s">
        <v>160</v>
      </c>
      <c r="D90" s="16" t="s">
        <v>150</v>
      </c>
      <c r="E90" s="768"/>
      <c r="F90" s="37"/>
    </row>
    <row r="91" spans="1:6" ht="22.5" customHeight="1" x14ac:dyDescent="0.2">
      <c r="A91" s="42"/>
      <c r="B91" s="782"/>
      <c r="C91" s="17" t="s">
        <v>503</v>
      </c>
      <c r="D91" s="780" t="s">
        <v>151</v>
      </c>
      <c r="E91" s="776">
        <f>E93+E98+E107</f>
        <v>2850</v>
      </c>
      <c r="F91" s="778">
        <v>2693</v>
      </c>
    </row>
    <row r="92" spans="1:6" ht="20.100000000000001" customHeight="1" x14ac:dyDescent="0.2">
      <c r="A92" s="42"/>
      <c r="B92" s="782"/>
      <c r="C92" s="18" t="s">
        <v>504</v>
      </c>
      <c r="D92" s="780"/>
      <c r="E92" s="777"/>
      <c r="F92" s="779"/>
    </row>
    <row r="93" spans="1:6" ht="20.100000000000001" customHeight="1" x14ac:dyDescent="0.2">
      <c r="A93" s="42"/>
      <c r="B93" s="782">
        <v>40</v>
      </c>
      <c r="C93" s="19" t="s">
        <v>505</v>
      </c>
      <c r="D93" s="780" t="s">
        <v>152</v>
      </c>
      <c r="E93" s="776">
        <v>2850</v>
      </c>
      <c r="F93" s="778">
        <v>2693</v>
      </c>
    </row>
    <row r="94" spans="1:6" ht="20.100000000000001" customHeight="1" x14ac:dyDescent="0.2">
      <c r="A94" s="42"/>
      <c r="B94" s="782"/>
      <c r="C94" s="20" t="s">
        <v>506</v>
      </c>
      <c r="D94" s="780"/>
      <c r="E94" s="777"/>
      <c r="F94" s="779"/>
    </row>
    <row r="95" spans="1:6" ht="25.5" customHeight="1" x14ac:dyDescent="0.2">
      <c r="A95" s="42"/>
      <c r="B95" s="393">
        <v>404</v>
      </c>
      <c r="C95" s="21" t="s">
        <v>507</v>
      </c>
      <c r="D95" s="16" t="s">
        <v>153</v>
      </c>
      <c r="E95" s="768">
        <v>2850</v>
      </c>
      <c r="F95" s="37">
        <v>2693</v>
      </c>
    </row>
    <row r="96" spans="1:6" ht="20.100000000000001" customHeight="1" x14ac:dyDescent="0.2">
      <c r="A96" s="42"/>
      <c r="B96" s="393">
        <v>400</v>
      </c>
      <c r="C96" s="21" t="s">
        <v>508</v>
      </c>
      <c r="D96" s="16" t="s">
        <v>155</v>
      </c>
      <c r="E96" s="768"/>
      <c r="F96" s="37"/>
    </row>
    <row r="97" spans="1:6" ht="20.100000000000001" customHeight="1" x14ac:dyDescent="0.2">
      <c r="A97" s="42"/>
      <c r="B97" s="393" t="s">
        <v>783</v>
      </c>
      <c r="C97" s="21" t="s">
        <v>509</v>
      </c>
      <c r="D97" s="16" t="s">
        <v>156</v>
      </c>
      <c r="E97" s="768"/>
      <c r="F97" s="37"/>
    </row>
    <row r="98" spans="1:6" ht="20.100000000000001" customHeight="1" x14ac:dyDescent="0.2">
      <c r="A98" s="42"/>
      <c r="B98" s="782">
        <v>41</v>
      </c>
      <c r="C98" s="19" t="s">
        <v>510</v>
      </c>
      <c r="D98" s="780" t="s">
        <v>157</v>
      </c>
      <c r="E98" s="776">
        <v>0</v>
      </c>
      <c r="F98" s="778"/>
    </row>
    <row r="99" spans="1:6" ht="12.75" customHeight="1" x14ac:dyDescent="0.2">
      <c r="A99" s="42"/>
      <c r="B99" s="782"/>
      <c r="C99" s="20" t="s">
        <v>511</v>
      </c>
      <c r="D99" s="780"/>
      <c r="E99" s="777"/>
      <c r="F99" s="779"/>
    </row>
    <row r="100" spans="1:6" ht="20.100000000000001" customHeight="1" x14ac:dyDescent="0.2">
      <c r="B100" s="394">
        <v>410</v>
      </c>
      <c r="C100" s="21" t="s">
        <v>512</v>
      </c>
      <c r="D100" s="16" t="s">
        <v>158</v>
      </c>
      <c r="E100" s="768"/>
      <c r="F100" s="37"/>
    </row>
    <row r="101" spans="1:6" ht="36.75" customHeight="1" x14ac:dyDescent="0.2">
      <c r="B101" s="394" t="s">
        <v>513</v>
      </c>
      <c r="C101" s="21" t="s">
        <v>514</v>
      </c>
      <c r="D101" s="16" t="s">
        <v>159</v>
      </c>
      <c r="E101" s="768"/>
      <c r="F101" s="37"/>
    </row>
    <row r="102" spans="1:6" ht="39" customHeight="1" x14ac:dyDescent="0.2">
      <c r="B102" s="394" t="s">
        <v>513</v>
      </c>
      <c r="C102" s="21" t="s">
        <v>515</v>
      </c>
      <c r="D102" s="16" t="s">
        <v>161</v>
      </c>
      <c r="E102" s="768"/>
      <c r="F102" s="37"/>
    </row>
    <row r="103" spans="1:6" ht="25.5" customHeight="1" x14ac:dyDescent="0.2">
      <c r="B103" s="394" t="s">
        <v>516</v>
      </c>
      <c r="C103" s="21" t="s">
        <v>517</v>
      </c>
      <c r="D103" s="16" t="s">
        <v>162</v>
      </c>
      <c r="E103" s="768">
        <v>0</v>
      </c>
      <c r="F103" s="37"/>
    </row>
    <row r="104" spans="1:6" ht="25.5" customHeight="1" x14ac:dyDescent="0.2">
      <c r="B104" s="394" t="s">
        <v>518</v>
      </c>
      <c r="C104" s="21" t="s">
        <v>765</v>
      </c>
      <c r="D104" s="16" t="s">
        <v>163</v>
      </c>
      <c r="E104" s="768"/>
      <c r="F104" s="37"/>
    </row>
    <row r="105" spans="1:6" ht="20.100000000000001" customHeight="1" x14ac:dyDescent="0.2">
      <c r="B105" s="394">
        <v>413</v>
      </c>
      <c r="C105" s="21" t="s">
        <v>519</v>
      </c>
      <c r="D105" s="16" t="s">
        <v>164</v>
      </c>
      <c r="E105" s="768"/>
      <c r="F105" s="37"/>
    </row>
    <row r="106" spans="1:6" ht="20.100000000000001" customHeight="1" x14ac:dyDescent="0.2">
      <c r="B106" s="394">
        <v>419</v>
      </c>
      <c r="C106" s="21" t="s">
        <v>520</v>
      </c>
      <c r="D106" s="16" t="s">
        <v>165</v>
      </c>
      <c r="E106" s="768"/>
      <c r="F106" s="37"/>
    </row>
    <row r="107" spans="1:6" ht="24" customHeight="1" x14ac:dyDescent="0.2">
      <c r="B107" s="394" t="s">
        <v>521</v>
      </c>
      <c r="C107" s="21" t="s">
        <v>522</v>
      </c>
      <c r="D107" s="16" t="s">
        <v>166</v>
      </c>
      <c r="E107" s="768"/>
      <c r="F107" s="37"/>
    </row>
    <row r="108" spans="1:6" ht="20.100000000000001" customHeight="1" x14ac:dyDescent="0.2">
      <c r="B108" s="394">
        <v>498</v>
      </c>
      <c r="C108" s="15" t="s">
        <v>523</v>
      </c>
      <c r="D108" s="16" t="s">
        <v>167</v>
      </c>
      <c r="E108" s="768">
        <v>520</v>
      </c>
      <c r="F108" s="37">
        <v>578</v>
      </c>
    </row>
    <row r="109" spans="1:6" ht="24" customHeight="1" x14ac:dyDescent="0.2">
      <c r="A109" s="42"/>
      <c r="B109" s="393" t="s">
        <v>524</v>
      </c>
      <c r="C109" s="15" t="s">
        <v>525</v>
      </c>
      <c r="D109" s="16" t="s">
        <v>168</v>
      </c>
      <c r="E109" s="768"/>
      <c r="F109" s="37"/>
    </row>
    <row r="110" spans="1:6" ht="23.25" customHeight="1" x14ac:dyDescent="0.2">
      <c r="A110" s="42"/>
      <c r="B110" s="782"/>
      <c r="C110" s="17" t="s">
        <v>526</v>
      </c>
      <c r="D110" s="780" t="s">
        <v>169</v>
      </c>
      <c r="E110" s="776">
        <f>E112+E113+E122++E123+E131+E136+E137</f>
        <v>7087</v>
      </c>
      <c r="F110" s="778">
        <f>F112+F113+F122+F123+F131+F136+F137</f>
        <v>5666</v>
      </c>
    </row>
    <row r="111" spans="1:6" ht="14.25" customHeight="1" x14ac:dyDescent="0.2">
      <c r="A111" s="42"/>
      <c r="B111" s="782"/>
      <c r="C111" s="18" t="s">
        <v>527</v>
      </c>
      <c r="D111" s="780"/>
      <c r="E111" s="777"/>
      <c r="F111" s="779"/>
    </row>
    <row r="112" spans="1:6" ht="20.100000000000001" customHeight="1" x14ac:dyDescent="0.2">
      <c r="A112" s="42"/>
      <c r="B112" s="393">
        <v>467</v>
      </c>
      <c r="C112" s="21" t="s">
        <v>528</v>
      </c>
      <c r="D112" s="16" t="s">
        <v>170</v>
      </c>
      <c r="E112" s="768"/>
      <c r="F112" s="37"/>
    </row>
    <row r="113" spans="1:6" ht="20.100000000000001" customHeight="1" x14ac:dyDescent="0.2">
      <c r="A113" s="42"/>
      <c r="B113" s="782" t="s">
        <v>529</v>
      </c>
      <c r="C113" s="19" t="s">
        <v>530</v>
      </c>
      <c r="D113" s="780" t="s">
        <v>171</v>
      </c>
      <c r="E113" s="776"/>
      <c r="F113" s="778"/>
    </row>
    <row r="114" spans="1:6" ht="15.75" customHeight="1" x14ac:dyDescent="0.2">
      <c r="A114" s="42"/>
      <c r="B114" s="782"/>
      <c r="C114" s="20" t="s">
        <v>531</v>
      </c>
      <c r="D114" s="780"/>
      <c r="E114" s="777"/>
      <c r="F114" s="779"/>
    </row>
    <row r="115" spans="1:6" ht="25.5" customHeight="1" x14ac:dyDescent="0.2">
      <c r="A115" s="42"/>
      <c r="B115" s="393" t="s">
        <v>532</v>
      </c>
      <c r="C115" s="21" t="s">
        <v>533</v>
      </c>
      <c r="D115" s="16" t="s">
        <v>172</v>
      </c>
      <c r="E115" s="768"/>
      <c r="F115" s="37"/>
    </row>
    <row r="116" spans="1:6" ht="25.5" customHeight="1" x14ac:dyDescent="0.2">
      <c r="B116" s="394" t="s">
        <v>532</v>
      </c>
      <c r="C116" s="21" t="s">
        <v>534</v>
      </c>
      <c r="D116" s="16" t="s">
        <v>173</v>
      </c>
      <c r="E116" s="768"/>
      <c r="F116" s="37"/>
    </row>
    <row r="117" spans="1:6" ht="25.5" customHeight="1" x14ac:dyDescent="0.2">
      <c r="B117" s="394" t="s">
        <v>535</v>
      </c>
      <c r="C117" s="21" t="s">
        <v>536</v>
      </c>
      <c r="D117" s="16" t="s">
        <v>174</v>
      </c>
      <c r="E117" s="768"/>
      <c r="F117" s="37"/>
    </row>
    <row r="118" spans="1:6" ht="24.75" customHeight="1" x14ac:dyDescent="0.2">
      <c r="B118" s="394" t="s">
        <v>537</v>
      </c>
      <c r="C118" s="21" t="s">
        <v>538</v>
      </c>
      <c r="D118" s="16" t="s">
        <v>175</v>
      </c>
      <c r="E118" s="768"/>
      <c r="F118" s="37"/>
    </row>
    <row r="119" spans="1:6" ht="24.75" customHeight="1" x14ac:dyDescent="0.2">
      <c r="B119" s="394" t="s">
        <v>539</v>
      </c>
      <c r="C119" s="21" t="s">
        <v>540</v>
      </c>
      <c r="D119" s="16" t="s">
        <v>176</v>
      </c>
      <c r="E119" s="768"/>
      <c r="F119" s="37"/>
    </row>
    <row r="120" spans="1:6" ht="20.100000000000001" customHeight="1" x14ac:dyDescent="0.2">
      <c r="B120" s="394">
        <v>426</v>
      </c>
      <c r="C120" s="21" t="s">
        <v>541</v>
      </c>
      <c r="D120" s="16" t="s">
        <v>177</v>
      </c>
      <c r="E120" s="768"/>
      <c r="F120" s="37"/>
    </row>
    <row r="121" spans="1:6" ht="20.100000000000001" customHeight="1" x14ac:dyDescent="0.2">
      <c r="B121" s="394">
        <v>428</v>
      </c>
      <c r="C121" s="21" t="s">
        <v>542</v>
      </c>
      <c r="D121" s="16" t="s">
        <v>178</v>
      </c>
      <c r="E121" s="768"/>
      <c r="F121" s="37"/>
    </row>
    <row r="122" spans="1:6" ht="20.100000000000001" customHeight="1" x14ac:dyDescent="0.2">
      <c r="B122" s="394">
        <v>430</v>
      </c>
      <c r="C122" s="21" t="s">
        <v>543</v>
      </c>
      <c r="D122" s="16" t="s">
        <v>179</v>
      </c>
      <c r="E122" s="768">
        <v>3130</v>
      </c>
      <c r="F122" s="37">
        <v>2863</v>
      </c>
    </row>
    <row r="123" spans="1:6" ht="20.100000000000001" customHeight="1" x14ac:dyDescent="0.2">
      <c r="A123" s="42"/>
      <c r="B123" s="782" t="s">
        <v>544</v>
      </c>
      <c r="C123" s="19" t="s">
        <v>545</v>
      </c>
      <c r="D123" s="780" t="s">
        <v>180</v>
      </c>
      <c r="E123" s="776">
        <v>1840</v>
      </c>
      <c r="F123" s="778">
        <f>F125+F126+F127+F128+F129+F130</f>
        <v>475</v>
      </c>
    </row>
    <row r="124" spans="1:6" ht="15.75" customHeight="1" x14ac:dyDescent="0.2">
      <c r="A124" s="42"/>
      <c r="B124" s="782"/>
      <c r="C124" s="20" t="s">
        <v>546</v>
      </c>
      <c r="D124" s="780"/>
      <c r="E124" s="777"/>
      <c r="F124" s="779"/>
    </row>
    <row r="125" spans="1:6" ht="24.75" customHeight="1" x14ac:dyDescent="0.2">
      <c r="B125" s="394" t="s">
        <v>547</v>
      </c>
      <c r="C125" s="21" t="s">
        <v>548</v>
      </c>
      <c r="D125" s="16" t="s">
        <v>181</v>
      </c>
      <c r="E125" s="768"/>
      <c r="F125" s="37"/>
    </row>
    <row r="126" spans="1:6" ht="24.75" customHeight="1" x14ac:dyDescent="0.2">
      <c r="B126" s="394" t="s">
        <v>549</v>
      </c>
      <c r="C126" s="21" t="s">
        <v>550</v>
      </c>
      <c r="D126" s="16" t="s">
        <v>182</v>
      </c>
      <c r="E126" s="768"/>
      <c r="F126" s="37"/>
    </row>
    <row r="127" spans="1:6" ht="20.100000000000001" customHeight="1" x14ac:dyDescent="0.2">
      <c r="B127" s="394">
        <v>435</v>
      </c>
      <c r="C127" s="21" t="s">
        <v>551</v>
      </c>
      <c r="D127" s="16" t="s">
        <v>183</v>
      </c>
      <c r="E127" s="768">
        <v>1840</v>
      </c>
      <c r="F127" s="37">
        <v>452</v>
      </c>
    </row>
    <row r="128" spans="1:6" ht="20.100000000000001" customHeight="1" x14ac:dyDescent="0.2">
      <c r="B128" s="394">
        <v>436</v>
      </c>
      <c r="C128" s="21" t="s">
        <v>552</v>
      </c>
      <c r="D128" s="16" t="s">
        <v>184</v>
      </c>
      <c r="E128" s="768"/>
      <c r="F128" s="37"/>
    </row>
    <row r="129" spans="1:6" ht="20.100000000000001" customHeight="1" x14ac:dyDescent="0.2">
      <c r="B129" s="394" t="s">
        <v>553</v>
      </c>
      <c r="C129" s="21" t="s">
        <v>554</v>
      </c>
      <c r="D129" s="16" t="s">
        <v>185</v>
      </c>
      <c r="E129" s="768"/>
      <c r="F129" s="37"/>
    </row>
    <row r="130" spans="1:6" ht="20.100000000000001" customHeight="1" x14ac:dyDescent="0.2">
      <c r="B130" s="394" t="s">
        <v>553</v>
      </c>
      <c r="C130" s="21" t="s">
        <v>555</v>
      </c>
      <c r="D130" s="16" t="s">
        <v>186</v>
      </c>
      <c r="E130" s="768"/>
      <c r="F130" s="37">
        <v>23</v>
      </c>
    </row>
    <row r="131" spans="1:6" ht="20.100000000000001" customHeight="1" x14ac:dyDescent="0.2">
      <c r="A131" s="42"/>
      <c r="B131" s="782" t="s">
        <v>556</v>
      </c>
      <c r="C131" s="19" t="s">
        <v>557</v>
      </c>
      <c r="D131" s="780" t="s">
        <v>187</v>
      </c>
      <c r="E131" s="776">
        <f>E133+E134+E135</f>
        <v>2102</v>
      </c>
      <c r="F131" s="778">
        <f>F133+F134+F135</f>
        <v>2328</v>
      </c>
    </row>
    <row r="132" spans="1:6" ht="15" customHeight="1" x14ac:dyDescent="0.2">
      <c r="A132" s="42"/>
      <c r="B132" s="782"/>
      <c r="C132" s="20" t="s">
        <v>558</v>
      </c>
      <c r="D132" s="780"/>
      <c r="E132" s="777"/>
      <c r="F132" s="779"/>
    </row>
    <row r="133" spans="1:6" ht="20.100000000000001" customHeight="1" x14ac:dyDescent="0.2">
      <c r="B133" s="394" t="s">
        <v>784</v>
      </c>
      <c r="C133" s="21" t="s">
        <v>559</v>
      </c>
      <c r="D133" s="16" t="s">
        <v>188</v>
      </c>
      <c r="E133" s="768">
        <v>1603</v>
      </c>
      <c r="F133" s="37">
        <v>1975</v>
      </c>
    </row>
    <row r="134" spans="1:6" ht="24.75" customHeight="1" x14ac:dyDescent="0.2">
      <c r="B134" s="394" t="s">
        <v>560</v>
      </c>
      <c r="C134" s="21" t="s">
        <v>785</v>
      </c>
      <c r="D134" s="16" t="s">
        <v>189</v>
      </c>
      <c r="E134" s="768">
        <v>499</v>
      </c>
      <c r="F134" s="37">
        <v>353</v>
      </c>
    </row>
    <row r="135" spans="1:6" ht="20.100000000000001" customHeight="1" x14ac:dyDescent="0.2">
      <c r="B135" s="394">
        <v>481</v>
      </c>
      <c r="C135" s="21" t="s">
        <v>561</v>
      </c>
      <c r="D135" s="16" t="s">
        <v>190</v>
      </c>
      <c r="E135" s="768"/>
      <c r="F135" s="37"/>
    </row>
    <row r="136" spans="1:6" ht="36.75" customHeight="1" x14ac:dyDescent="0.2">
      <c r="B136" s="394">
        <v>427</v>
      </c>
      <c r="C136" s="21" t="s">
        <v>562</v>
      </c>
      <c r="D136" s="16" t="s">
        <v>191</v>
      </c>
      <c r="E136" s="768"/>
      <c r="F136" s="37"/>
    </row>
    <row r="137" spans="1:6" ht="33" customHeight="1" x14ac:dyDescent="0.2">
      <c r="A137" s="42"/>
      <c r="B137" s="393" t="s">
        <v>563</v>
      </c>
      <c r="C137" s="21" t="s">
        <v>564</v>
      </c>
      <c r="D137" s="16" t="s">
        <v>192</v>
      </c>
      <c r="E137" s="768">
        <v>15</v>
      </c>
      <c r="F137" s="37">
        <v>0</v>
      </c>
    </row>
    <row r="138" spans="1:6" ht="20.100000000000001" customHeight="1" x14ac:dyDescent="0.2">
      <c r="A138" s="42"/>
      <c r="B138" s="782"/>
      <c r="C138" s="17" t="s">
        <v>565</v>
      </c>
      <c r="D138" s="780" t="s">
        <v>193</v>
      </c>
      <c r="E138" s="776">
        <v>433</v>
      </c>
      <c r="F138" s="778">
        <v>0</v>
      </c>
    </row>
    <row r="139" spans="1:6" ht="23.25" customHeight="1" x14ac:dyDescent="0.2">
      <c r="A139" s="42"/>
      <c r="B139" s="782"/>
      <c r="C139" s="18" t="s">
        <v>566</v>
      </c>
      <c r="D139" s="780"/>
      <c r="E139" s="777"/>
      <c r="F139" s="779"/>
    </row>
    <row r="140" spans="1:6" ht="20.100000000000001" customHeight="1" x14ac:dyDescent="0.2">
      <c r="A140" s="42"/>
      <c r="B140" s="782"/>
      <c r="C140" s="17" t="s">
        <v>567</v>
      </c>
      <c r="D140" s="780" t="s">
        <v>194</v>
      </c>
      <c r="E140" s="776">
        <f>E76+E91+E108+E109+E110-E138</f>
        <v>10024</v>
      </c>
      <c r="F140" s="778">
        <f>F76+F91+F108+F109+F110-F138</f>
        <v>9144</v>
      </c>
    </row>
    <row r="141" spans="1:6" ht="12" customHeight="1" x14ac:dyDescent="0.2">
      <c r="A141" s="42"/>
      <c r="B141" s="782"/>
      <c r="C141" s="18" t="s">
        <v>568</v>
      </c>
      <c r="D141" s="780"/>
      <c r="E141" s="777"/>
      <c r="F141" s="779"/>
    </row>
    <row r="142" spans="1:6" ht="20.100000000000001" customHeight="1" thickBot="1" x14ac:dyDescent="0.25">
      <c r="A142" s="42"/>
      <c r="B142" s="396">
        <v>89</v>
      </c>
      <c r="C142" s="27" t="s">
        <v>569</v>
      </c>
      <c r="D142" s="28" t="s">
        <v>195</v>
      </c>
      <c r="E142" s="769">
        <v>9524</v>
      </c>
      <c r="F142" s="38">
        <v>9524</v>
      </c>
    </row>
  </sheetData>
  <mergeCells count="73">
    <mergeCell ref="B27:B28"/>
    <mergeCell ref="E10:E11"/>
    <mergeCell ref="F10:F11"/>
    <mergeCell ref="B40:B41"/>
    <mergeCell ref="D40:D41"/>
    <mergeCell ref="B8:B9"/>
    <mergeCell ref="D8:D9"/>
    <mergeCell ref="B10:B11"/>
    <mergeCell ref="D10:D11"/>
    <mergeCell ref="E8:E9"/>
    <mergeCell ref="F76:F77"/>
    <mergeCell ref="E91:E92"/>
    <mergeCell ref="F91:F92"/>
    <mergeCell ref="B93:B94"/>
    <mergeCell ref="D93:D94"/>
    <mergeCell ref="E93:E94"/>
    <mergeCell ref="F93:F94"/>
    <mergeCell ref="B76:B77"/>
    <mergeCell ref="D76:D77"/>
    <mergeCell ref="B91:B92"/>
    <mergeCell ref="D91:D92"/>
    <mergeCell ref="E76:E77"/>
    <mergeCell ref="B98:B99"/>
    <mergeCell ref="D98:D99"/>
    <mergeCell ref="B110:B111"/>
    <mergeCell ref="D110:D111"/>
    <mergeCell ref="B113:B114"/>
    <mergeCell ref="D113:D114"/>
    <mergeCell ref="B140:B141"/>
    <mergeCell ref="D140:D141"/>
    <mergeCell ref="B123:B124"/>
    <mergeCell ref="D123:D124"/>
    <mergeCell ref="B131:B132"/>
    <mergeCell ref="D131:D132"/>
    <mergeCell ref="B138:B139"/>
    <mergeCell ref="D138:D139"/>
    <mergeCell ref="E131:E132"/>
    <mergeCell ref="F131:F132"/>
    <mergeCell ref="E138:E139"/>
    <mergeCell ref="F138:F139"/>
    <mergeCell ref="E140:E141"/>
    <mergeCell ref="F140:F141"/>
    <mergeCell ref="E98:E99"/>
    <mergeCell ref="F98:F99"/>
    <mergeCell ref="E110:E111"/>
    <mergeCell ref="F110:F111"/>
    <mergeCell ref="E123:E124"/>
    <mergeCell ref="F123:F124"/>
    <mergeCell ref="E113:E114"/>
    <mergeCell ref="F113:F114"/>
    <mergeCell ref="E56:E57"/>
    <mergeCell ref="F56:F57"/>
    <mergeCell ref="B49:B50"/>
    <mergeCell ref="D49:D50"/>
    <mergeCell ref="B56:B57"/>
    <mergeCell ref="E49:E50"/>
    <mergeCell ref="F49:F50"/>
    <mergeCell ref="E61:E62"/>
    <mergeCell ref="F61:F62"/>
    <mergeCell ref="D56:D57"/>
    <mergeCell ref="B2:F2"/>
    <mergeCell ref="E27:E28"/>
    <mergeCell ref="F27:F28"/>
    <mergeCell ref="E40:E41"/>
    <mergeCell ref="F40:F41"/>
    <mergeCell ref="B17:B18"/>
    <mergeCell ref="D17:D18"/>
    <mergeCell ref="E17:E18"/>
    <mergeCell ref="F17:F18"/>
    <mergeCell ref="F8:F9"/>
    <mergeCell ref="B61:B62"/>
    <mergeCell ref="D61:D62"/>
    <mergeCell ref="D27:D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2" manualBreakCount="2">
    <brk id="41" max="16383" man="1"/>
    <brk id="120" max="16383" man="1"/>
  </rowBreaks>
  <ignoredErrors>
    <ignoredError sqref="D7:D139 D140:D142 B7:B14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theme="6" tint="0.59999389629810485"/>
  </sheetPr>
  <dimension ref="A1:G68"/>
  <sheetViews>
    <sheetView showGridLines="0" topLeftCell="A58" workbookViewId="0">
      <selection activeCell="D24" sqref="D24"/>
    </sheetView>
  </sheetViews>
  <sheetFormatPr defaultRowHeight="15.75" x14ac:dyDescent="0.25"/>
  <cols>
    <col min="1" max="1" width="3.42578125" style="46" customWidth="1"/>
    <col min="2" max="2" width="59.5703125" style="46" customWidth="1"/>
    <col min="3" max="3" width="9.42578125" style="46" customWidth="1"/>
    <col min="4" max="7" width="15.7109375" style="1" customWidth="1"/>
    <col min="8" max="16384" width="9.140625" style="46"/>
  </cols>
  <sheetData>
    <row r="1" spans="1:7" x14ac:dyDescent="0.25">
      <c r="G1" s="72" t="s">
        <v>752</v>
      </c>
    </row>
    <row r="2" spans="1:7" s="4" customFormat="1" ht="21.75" customHeight="1" x14ac:dyDescent="0.25">
      <c r="B2" s="795" t="s">
        <v>43</v>
      </c>
      <c r="C2" s="795"/>
      <c r="D2" s="795"/>
      <c r="E2" s="795"/>
      <c r="F2" s="795"/>
      <c r="G2" s="795"/>
    </row>
    <row r="3" spans="1:7" s="4" customFormat="1" ht="14.25" customHeight="1" x14ac:dyDescent="0.25">
      <c r="B3" s="795" t="s">
        <v>827</v>
      </c>
      <c r="C3" s="795"/>
      <c r="D3" s="795"/>
      <c r="E3" s="795"/>
      <c r="F3" s="795"/>
      <c r="G3" s="795"/>
    </row>
    <row r="4" spans="1:7" ht="16.5" thickBot="1" x14ac:dyDescent="0.3">
      <c r="D4" s="46"/>
      <c r="E4" s="46"/>
      <c r="F4" s="46"/>
      <c r="G4" s="39" t="s">
        <v>198</v>
      </c>
    </row>
    <row r="5" spans="1:7" ht="19.5" customHeight="1" x14ac:dyDescent="0.25">
      <c r="B5" s="878" t="s">
        <v>664</v>
      </c>
      <c r="C5" s="880" t="s">
        <v>40</v>
      </c>
      <c r="D5" s="850" t="s">
        <v>65</v>
      </c>
      <c r="E5" s="851"/>
      <c r="F5" s="851"/>
      <c r="G5" s="852"/>
    </row>
    <row r="6" spans="1:7" ht="36.75" customHeight="1" x14ac:dyDescent="0.25">
      <c r="B6" s="879"/>
      <c r="C6" s="881"/>
      <c r="D6" s="359" t="s">
        <v>828</v>
      </c>
      <c r="E6" s="360" t="s">
        <v>824</v>
      </c>
      <c r="F6" s="359" t="s">
        <v>829</v>
      </c>
      <c r="G6" s="361" t="s">
        <v>830</v>
      </c>
    </row>
    <row r="7" spans="1:7" ht="15" customHeight="1" thickBot="1" x14ac:dyDescent="0.3">
      <c r="B7" s="29">
        <v>1</v>
      </c>
      <c r="C7" s="26">
        <v>2</v>
      </c>
      <c r="D7" s="26">
        <v>3</v>
      </c>
      <c r="E7" s="26">
        <v>4</v>
      </c>
      <c r="F7" s="26">
        <v>5</v>
      </c>
      <c r="G7" s="53">
        <v>6</v>
      </c>
    </row>
    <row r="8" spans="1:7" ht="20.100000000000001" customHeight="1" x14ac:dyDescent="0.25">
      <c r="A8" s="51"/>
      <c r="B8" s="63" t="s">
        <v>665</v>
      </c>
      <c r="C8" s="362"/>
      <c r="D8" s="79"/>
      <c r="E8" s="79"/>
      <c r="F8" s="79"/>
      <c r="G8" s="80"/>
    </row>
    <row r="9" spans="1:7" ht="20.100000000000001" customHeight="1" x14ac:dyDescent="0.25">
      <c r="A9" s="51"/>
      <c r="B9" s="363" t="s">
        <v>666</v>
      </c>
      <c r="C9" s="364">
        <v>3001</v>
      </c>
      <c r="D9" s="365">
        <f>D10+D13</f>
        <v>22530</v>
      </c>
      <c r="E9" s="366">
        <f>E10+E13</f>
        <v>48200</v>
      </c>
      <c r="F9" s="367">
        <f>F10+F13</f>
        <v>73250</v>
      </c>
      <c r="G9" s="368">
        <f>G10+G13</f>
        <v>93082</v>
      </c>
    </row>
    <row r="10" spans="1:7" ht="20.100000000000001" customHeight="1" x14ac:dyDescent="0.25">
      <c r="A10" s="51"/>
      <c r="B10" s="64" t="s">
        <v>667</v>
      </c>
      <c r="C10" s="13">
        <v>3002</v>
      </c>
      <c r="D10" s="98">
        <v>11730</v>
      </c>
      <c r="E10" s="79">
        <v>28900</v>
      </c>
      <c r="F10" s="79">
        <v>46950</v>
      </c>
      <c r="G10" s="80">
        <v>58082</v>
      </c>
    </row>
    <row r="11" spans="1:7" ht="20.100000000000001" customHeight="1" x14ac:dyDescent="0.25">
      <c r="A11" s="51"/>
      <c r="B11" s="64" t="s">
        <v>668</v>
      </c>
      <c r="C11" s="13">
        <v>3003</v>
      </c>
      <c r="D11" s="79"/>
      <c r="E11" s="79"/>
      <c r="F11" s="79"/>
      <c r="G11" s="80"/>
    </row>
    <row r="12" spans="1:7" ht="20.100000000000001" customHeight="1" x14ac:dyDescent="0.25">
      <c r="A12" s="51"/>
      <c r="B12" s="64" t="s">
        <v>669</v>
      </c>
      <c r="C12" s="13">
        <v>3004</v>
      </c>
      <c r="D12" s="79"/>
      <c r="E12" s="79"/>
      <c r="F12" s="79"/>
      <c r="G12" s="80"/>
    </row>
    <row r="13" spans="1:7" ht="20.100000000000001" customHeight="1" x14ac:dyDescent="0.25">
      <c r="A13" s="51"/>
      <c r="B13" s="64" t="s">
        <v>768</v>
      </c>
      <c r="C13" s="13">
        <v>3005</v>
      </c>
      <c r="D13" s="79">
        <v>10800</v>
      </c>
      <c r="E13" s="79">
        <v>19300</v>
      </c>
      <c r="F13" s="79">
        <v>26300</v>
      </c>
      <c r="G13" s="80">
        <v>35000</v>
      </c>
    </row>
    <row r="14" spans="1:7" ht="20.100000000000001" customHeight="1" x14ac:dyDescent="0.25">
      <c r="A14" s="51"/>
      <c r="B14" s="363" t="s">
        <v>670</v>
      </c>
      <c r="C14" s="369">
        <v>3006</v>
      </c>
      <c r="D14" s="367">
        <f>D15+D16+D17+D18+D19+D20+D21+D22</f>
        <v>21113</v>
      </c>
      <c r="E14" s="367">
        <f>E15+E16+E17+E18+E19+E20+E21+E22</f>
        <v>45862</v>
      </c>
      <c r="F14" s="367">
        <f>F15+F16+F17+F18+F19+F20+F21+F22</f>
        <v>70813</v>
      </c>
      <c r="G14" s="368">
        <f>G15+G16+G17+G18+G19+G20+G21+G22</f>
        <v>90065</v>
      </c>
    </row>
    <row r="15" spans="1:7" ht="20.100000000000001" customHeight="1" x14ac:dyDescent="0.25">
      <c r="A15" s="51"/>
      <c r="B15" s="64" t="s">
        <v>671</v>
      </c>
      <c r="C15" s="13">
        <v>3007</v>
      </c>
      <c r="D15" s="79">
        <v>6403</v>
      </c>
      <c r="E15" s="79">
        <v>14862</v>
      </c>
      <c r="F15" s="79">
        <v>22863</v>
      </c>
      <c r="G15" s="80">
        <v>23908</v>
      </c>
    </row>
    <row r="16" spans="1:7" ht="20.100000000000001" customHeight="1" x14ac:dyDescent="0.25">
      <c r="A16" s="51"/>
      <c r="B16" s="64" t="s">
        <v>672</v>
      </c>
      <c r="C16" s="13">
        <v>3008</v>
      </c>
      <c r="D16" s="79"/>
      <c r="E16" s="79"/>
      <c r="F16" s="79"/>
      <c r="G16" s="80"/>
    </row>
    <row r="17" spans="1:7" ht="20.100000000000001" customHeight="1" x14ac:dyDescent="0.25">
      <c r="A17" s="51"/>
      <c r="B17" s="64" t="s">
        <v>673</v>
      </c>
      <c r="C17" s="13">
        <v>3009</v>
      </c>
      <c r="D17" s="79">
        <v>14110</v>
      </c>
      <c r="E17" s="79">
        <v>29500</v>
      </c>
      <c r="F17" s="79">
        <v>45650</v>
      </c>
      <c r="G17" s="80">
        <v>62657</v>
      </c>
    </row>
    <row r="18" spans="1:7" ht="20.100000000000001" customHeight="1" x14ac:dyDescent="0.25">
      <c r="A18" s="51"/>
      <c r="B18" s="64" t="s">
        <v>674</v>
      </c>
      <c r="C18" s="13">
        <v>3010</v>
      </c>
      <c r="D18" s="79"/>
      <c r="E18" s="79"/>
      <c r="F18" s="79"/>
      <c r="G18" s="80"/>
    </row>
    <row r="19" spans="1:7" ht="20.100000000000001" customHeight="1" x14ac:dyDescent="0.25">
      <c r="A19" s="51"/>
      <c r="B19" s="64" t="s">
        <v>675</v>
      </c>
      <c r="C19" s="13">
        <v>3011</v>
      </c>
      <c r="D19" s="99"/>
      <c r="E19" s="99"/>
      <c r="F19" s="99"/>
      <c r="G19" s="100"/>
    </row>
    <row r="20" spans="1:7" ht="20.100000000000001" customHeight="1" x14ac:dyDescent="0.25">
      <c r="A20" s="51"/>
      <c r="B20" s="64" t="s">
        <v>676</v>
      </c>
      <c r="C20" s="13">
        <v>3012</v>
      </c>
      <c r="D20" s="79"/>
      <c r="E20" s="79"/>
      <c r="F20" s="79"/>
      <c r="G20" s="80"/>
    </row>
    <row r="21" spans="1:7" ht="20.100000000000001" customHeight="1" x14ac:dyDescent="0.25">
      <c r="A21" s="51"/>
      <c r="B21" s="64" t="s">
        <v>677</v>
      </c>
      <c r="C21" s="13">
        <v>3013</v>
      </c>
      <c r="D21" s="79"/>
      <c r="E21" s="79"/>
      <c r="F21" s="79"/>
      <c r="G21" s="80"/>
    </row>
    <row r="22" spans="1:7" ht="20.100000000000001" customHeight="1" x14ac:dyDescent="0.25">
      <c r="A22" s="51"/>
      <c r="B22" s="64" t="s">
        <v>766</v>
      </c>
      <c r="C22" s="13">
        <v>3014</v>
      </c>
      <c r="D22" s="98">
        <v>600</v>
      </c>
      <c r="E22" s="98">
        <v>1500</v>
      </c>
      <c r="F22" s="98">
        <v>2300</v>
      </c>
      <c r="G22" s="101">
        <v>3500</v>
      </c>
    </row>
    <row r="23" spans="1:7" ht="20.100000000000001" customHeight="1" x14ac:dyDescent="0.25">
      <c r="A23" s="51"/>
      <c r="B23" s="64" t="s">
        <v>678</v>
      </c>
      <c r="C23" s="13">
        <v>3015</v>
      </c>
      <c r="D23" s="79">
        <v>1417</v>
      </c>
      <c r="E23" s="79">
        <v>2338</v>
      </c>
      <c r="F23" s="79">
        <v>2437</v>
      </c>
      <c r="G23" s="80">
        <f>G9-G14</f>
        <v>3017</v>
      </c>
    </row>
    <row r="24" spans="1:7" ht="20.100000000000001" customHeight="1" x14ac:dyDescent="0.25">
      <c r="A24" s="51"/>
      <c r="B24" s="64" t="s">
        <v>679</v>
      </c>
      <c r="C24" s="13">
        <v>3016</v>
      </c>
      <c r="D24" s="79"/>
      <c r="E24" s="79"/>
      <c r="F24" s="79"/>
      <c r="G24" s="80"/>
    </row>
    <row r="25" spans="1:7" ht="20.100000000000001" customHeight="1" x14ac:dyDescent="0.25">
      <c r="A25" s="51"/>
      <c r="B25" s="65" t="s">
        <v>680</v>
      </c>
      <c r="C25" s="13"/>
      <c r="D25" s="79"/>
      <c r="E25" s="79"/>
      <c r="F25" s="79"/>
      <c r="G25" s="80"/>
    </row>
    <row r="26" spans="1:7" ht="20.100000000000001" customHeight="1" x14ac:dyDescent="0.25">
      <c r="A26" s="51"/>
      <c r="B26" s="363" t="s">
        <v>132</v>
      </c>
      <c r="C26" s="369">
        <v>3017</v>
      </c>
      <c r="D26" s="367"/>
      <c r="E26" s="367"/>
      <c r="F26" s="367"/>
      <c r="G26" s="368"/>
    </row>
    <row r="27" spans="1:7" ht="20.100000000000001" customHeight="1" x14ac:dyDescent="0.25">
      <c r="A27" s="51"/>
      <c r="B27" s="64" t="s">
        <v>681</v>
      </c>
      <c r="C27" s="13">
        <v>3018</v>
      </c>
      <c r="D27" s="79"/>
      <c r="E27" s="79"/>
      <c r="F27" s="79"/>
      <c r="G27" s="80"/>
    </row>
    <row r="28" spans="1:7" ht="27.75" customHeight="1" x14ac:dyDescent="0.25">
      <c r="A28" s="51"/>
      <c r="B28" s="64" t="s">
        <v>682</v>
      </c>
      <c r="C28" s="13">
        <v>3019</v>
      </c>
      <c r="D28" s="79"/>
      <c r="E28" s="79"/>
      <c r="F28" s="79"/>
      <c r="G28" s="80"/>
    </row>
    <row r="29" spans="1:7" ht="20.100000000000001" customHeight="1" x14ac:dyDescent="0.25">
      <c r="A29" s="51"/>
      <c r="B29" s="64" t="s">
        <v>683</v>
      </c>
      <c r="C29" s="13">
        <v>3020</v>
      </c>
      <c r="D29" s="79"/>
      <c r="E29" s="79"/>
      <c r="F29" s="79"/>
      <c r="G29" s="80"/>
    </row>
    <row r="30" spans="1:7" ht="20.100000000000001" customHeight="1" x14ac:dyDescent="0.25">
      <c r="A30" s="51"/>
      <c r="B30" s="64" t="s">
        <v>684</v>
      </c>
      <c r="C30" s="13">
        <v>3021</v>
      </c>
      <c r="D30" s="79"/>
      <c r="E30" s="79"/>
      <c r="F30" s="79"/>
      <c r="G30" s="80"/>
    </row>
    <row r="31" spans="1:7" ht="20.100000000000001" customHeight="1" x14ac:dyDescent="0.25">
      <c r="A31" s="51"/>
      <c r="B31" s="64" t="s">
        <v>32</v>
      </c>
      <c r="C31" s="13">
        <v>3022</v>
      </c>
      <c r="D31" s="79"/>
      <c r="E31" s="79"/>
      <c r="F31" s="79"/>
      <c r="G31" s="80"/>
    </row>
    <row r="32" spans="1:7" ht="20.100000000000001" customHeight="1" x14ac:dyDescent="0.25">
      <c r="A32" s="51"/>
      <c r="B32" s="363" t="s">
        <v>133</v>
      </c>
      <c r="C32" s="369">
        <v>3023</v>
      </c>
      <c r="D32" s="370">
        <v>1200</v>
      </c>
      <c r="E32" s="370">
        <v>2500</v>
      </c>
      <c r="F32" s="370">
        <v>2850</v>
      </c>
      <c r="G32" s="371">
        <v>3250</v>
      </c>
    </row>
    <row r="33" spans="1:7" ht="20.100000000000001" customHeight="1" x14ac:dyDescent="0.25">
      <c r="A33" s="51"/>
      <c r="B33" s="64" t="s">
        <v>685</v>
      </c>
      <c r="C33" s="13">
        <v>3024</v>
      </c>
      <c r="D33" s="79"/>
      <c r="E33" s="79"/>
      <c r="F33" s="79"/>
      <c r="G33" s="80"/>
    </row>
    <row r="34" spans="1:7" ht="34.5" customHeight="1" x14ac:dyDescent="0.25">
      <c r="A34" s="51"/>
      <c r="B34" s="64" t="s">
        <v>686</v>
      </c>
      <c r="C34" s="13">
        <v>3025</v>
      </c>
      <c r="D34" s="79">
        <v>1200</v>
      </c>
      <c r="E34" s="79">
        <v>2500</v>
      </c>
      <c r="F34" s="79">
        <v>2850</v>
      </c>
      <c r="G34" s="80">
        <v>3250</v>
      </c>
    </row>
    <row r="35" spans="1:7" ht="20.100000000000001" customHeight="1" x14ac:dyDescent="0.25">
      <c r="A35" s="51"/>
      <c r="B35" s="64" t="s">
        <v>687</v>
      </c>
      <c r="C35" s="13">
        <v>3026</v>
      </c>
      <c r="D35" s="98"/>
      <c r="E35" s="98"/>
      <c r="F35" s="98"/>
      <c r="G35" s="101"/>
    </row>
    <row r="36" spans="1:7" ht="20.100000000000001" customHeight="1" x14ac:dyDescent="0.25">
      <c r="A36" s="51"/>
      <c r="B36" s="64" t="s">
        <v>688</v>
      </c>
      <c r="C36" s="13">
        <v>3027</v>
      </c>
      <c r="D36" s="79"/>
      <c r="E36" s="79"/>
      <c r="F36" s="79"/>
      <c r="G36" s="80"/>
    </row>
    <row r="37" spans="1:7" ht="20.100000000000001" customHeight="1" x14ac:dyDescent="0.25">
      <c r="A37" s="51"/>
      <c r="B37" s="64" t="s">
        <v>689</v>
      </c>
      <c r="C37" s="13">
        <v>3028</v>
      </c>
      <c r="D37" s="79">
        <v>1200</v>
      </c>
      <c r="E37" s="79">
        <v>2500</v>
      </c>
      <c r="F37" s="79">
        <v>2850</v>
      </c>
      <c r="G37" s="80">
        <v>3250</v>
      </c>
    </row>
    <row r="38" spans="1:7" ht="26.25" customHeight="1" x14ac:dyDescent="0.25">
      <c r="A38" s="51"/>
      <c r="B38" s="65" t="s">
        <v>690</v>
      </c>
      <c r="C38" s="13"/>
      <c r="D38" s="79"/>
      <c r="E38" s="79"/>
      <c r="F38" s="79"/>
      <c r="G38" s="80"/>
    </row>
    <row r="39" spans="1:7" ht="20.100000000000001" customHeight="1" x14ac:dyDescent="0.25">
      <c r="A39" s="51"/>
      <c r="B39" s="363" t="s">
        <v>691</v>
      </c>
      <c r="C39" s="369">
        <v>3029</v>
      </c>
      <c r="D39" s="367"/>
      <c r="E39" s="367"/>
      <c r="F39" s="367"/>
      <c r="G39" s="368"/>
    </row>
    <row r="40" spans="1:7" ht="20.100000000000001" customHeight="1" x14ac:dyDescent="0.25">
      <c r="A40" s="51"/>
      <c r="B40" s="64" t="s">
        <v>33</v>
      </c>
      <c r="C40" s="13">
        <v>3030</v>
      </c>
      <c r="D40" s="79"/>
      <c r="E40" s="79"/>
      <c r="F40" s="79"/>
      <c r="G40" s="80"/>
    </row>
    <row r="41" spans="1:7" ht="20.100000000000001" customHeight="1" x14ac:dyDescent="0.25">
      <c r="A41" s="51"/>
      <c r="B41" s="64" t="s">
        <v>692</v>
      </c>
      <c r="C41" s="13">
        <v>3031</v>
      </c>
      <c r="D41" s="79"/>
      <c r="E41" s="79"/>
      <c r="F41" s="79"/>
      <c r="G41" s="80"/>
    </row>
    <row r="42" spans="1:7" ht="20.100000000000001" customHeight="1" x14ac:dyDescent="0.25">
      <c r="A42" s="51"/>
      <c r="B42" s="64" t="s">
        <v>693</v>
      </c>
      <c r="C42" s="13">
        <v>3032</v>
      </c>
      <c r="D42" s="79"/>
      <c r="E42" s="79"/>
      <c r="F42" s="79"/>
      <c r="G42" s="80"/>
    </row>
    <row r="43" spans="1:7" ht="20.100000000000001" customHeight="1" x14ac:dyDescent="0.25">
      <c r="A43" s="51"/>
      <c r="B43" s="64" t="s">
        <v>694</v>
      </c>
      <c r="C43" s="13">
        <v>3033</v>
      </c>
      <c r="D43" s="79"/>
      <c r="E43" s="79"/>
      <c r="F43" s="79"/>
      <c r="G43" s="80"/>
    </row>
    <row r="44" spans="1:7" ht="20.100000000000001" customHeight="1" x14ac:dyDescent="0.25">
      <c r="A44" s="51"/>
      <c r="B44" s="64" t="s">
        <v>695</v>
      </c>
      <c r="C44" s="13">
        <v>3034</v>
      </c>
      <c r="D44" s="79"/>
      <c r="E44" s="79"/>
      <c r="F44" s="79"/>
      <c r="G44" s="80"/>
    </row>
    <row r="45" spans="1:7" ht="20.100000000000001" customHeight="1" x14ac:dyDescent="0.25">
      <c r="A45" s="51"/>
      <c r="B45" s="64" t="s">
        <v>696</v>
      </c>
      <c r="C45" s="13">
        <v>3035</v>
      </c>
      <c r="D45" s="79"/>
      <c r="E45" s="79"/>
      <c r="F45" s="79"/>
      <c r="G45" s="80"/>
    </row>
    <row r="46" spans="1:7" ht="20.100000000000001" customHeight="1" x14ac:dyDescent="0.25">
      <c r="A46" s="51"/>
      <c r="B46" s="64" t="s">
        <v>767</v>
      </c>
      <c r="C46" s="13">
        <v>3036</v>
      </c>
      <c r="D46" s="79"/>
      <c r="E46" s="79"/>
      <c r="F46" s="79"/>
      <c r="G46" s="80"/>
    </row>
    <row r="47" spans="1:7" ht="20.100000000000001" customHeight="1" x14ac:dyDescent="0.25">
      <c r="A47" s="51"/>
      <c r="B47" s="363" t="s">
        <v>697</v>
      </c>
      <c r="C47" s="369">
        <v>3037</v>
      </c>
      <c r="D47" s="367"/>
      <c r="E47" s="367"/>
      <c r="F47" s="367"/>
      <c r="G47" s="368"/>
    </row>
    <row r="48" spans="1:7" ht="20.100000000000001" customHeight="1" x14ac:dyDescent="0.25">
      <c r="A48" s="51"/>
      <c r="B48" s="64" t="s">
        <v>698</v>
      </c>
      <c r="C48" s="13">
        <v>3038</v>
      </c>
      <c r="D48" s="79"/>
      <c r="E48" s="79"/>
      <c r="F48" s="79"/>
      <c r="G48" s="80"/>
    </row>
    <row r="49" spans="1:7" ht="20.100000000000001" customHeight="1" x14ac:dyDescent="0.25">
      <c r="A49" s="51"/>
      <c r="B49" s="64" t="s">
        <v>692</v>
      </c>
      <c r="C49" s="13">
        <v>3039</v>
      </c>
      <c r="D49" s="79"/>
      <c r="E49" s="79"/>
      <c r="F49" s="79"/>
      <c r="G49" s="80"/>
    </row>
    <row r="50" spans="1:7" ht="20.100000000000001" customHeight="1" x14ac:dyDescent="0.25">
      <c r="A50" s="51"/>
      <c r="B50" s="64" t="s">
        <v>693</v>
      </c>
      <c r="C50" s="13">
        <v>3040</v>
      </c>
      <c r="D50" s="79"/>
      <c r="E50" s="79"/>
      <c r="F50" s="79"/>
      <c r="G50" s="80"/>
    </row>
    <row r="51" spans="1:7" ht="20.100000000000001" customHeight="1" x14ac:dyDescent="0.25">
      <c r="A51" s="51"/>
      <c r="B51" s="64" t="s">
        <v>694</v>
      </c>
      <c r="C51" s="13">
        <v>3041</v>
      </c>
      <c r="D51" s="99"/>
      <c r="E51" s="99"/>
      <c r="F51" s="99"/>
      <c r="G51" s="100"/>
    </row>
    <row r="52" spans="1:7" ht="20.100000000000001" customHeight="1" x14ac:dyDescent="0.25">
      <c r="A52" s="51"/>
      <c r="B52" s="64" t="s">
        <v>695</v>
      </c>
      <c r="C52" s="48">
        <v>3042</v>
      </c>
      <c r="D52" s="79"/>
      <c r="E52" s="79"/>
      <c r="F52" s="79"/>
      <c r="G52" s="80"/>
    </row>
    <row r="53" spans="1:7" ht="20.100000000000001" customHeight="1" x14ac:dyDescent="0.25">
      <c r="A53" s="51"/>
      <c r="B53" s="64" t="s">
        <v>699</v>
      </c>
      <c r="C53" s="48">
        <v>3043</v>
      </c>
      <c r="D53" s="79"/>
      <c r="E53" s="79"/>
      <c r="F53" s="79"/>
      <c r="G53" s="80"/>
    </row>
    <row r="54" spans="1:7" ht="20.100000000000001" customHeight="1" x14ac:dyDescent="0.25">
      <c r="A54" s="51"/>
      <c r="B54" s="64" t="s">
        <v>700</v>
      </c>
      <c r="C54" s="48">
        <v>3044</v>
      </c>
      <c r="D54" s="79"/>
      <c r="E54" s="79"/>
      <c r="F54" s="79"/>
      <c r="G54" s="80"/>
    </row>
    <row r="55" spans="1:7" ht="20.100000000000001" customHeight="1" x14ac:dyDescent="0.25">
      <c r="A55" s="51"/>
      <c r="B55" s="64" t="s">
        <v>701</v>
      </c>
      <c r="C55" s="48">
        <v>3045</v>
      </c>
      <c r="D55" s="79"/>
      <c r="E55" s="79"/>
      <c r="F55" s="79"/>
      <c r="G55" s="80"/>
    </row>
    <row r="56" spans="1:7" ht="20.100000000000001" customHeight="1" x14ac:dyDescent="0.25">
      <c r="A56" s="51"/>
      <c r="B56" s="64" t="s">
        <v>702</v>
      </c>
      <c r="C56" s="48">
        <v>3046</v>
      </c>
      <c r="D56" s="79"/>
      <c r="E56" s="79"/>
      <c r="F56" s="79"/>
      <c r="G56" s="80"/>
    </row>
    <row r="57" spans="1:7" ht="20.100000000000001" customHeight="1" x14ac:dyDescent="0.25">
      <c r="A57" s="51"/>
      <c r="B57" s="64" t="s">
        <v>703</v>
      </c>
      <c r="C57" s="48">
        <v>3047</v>
      </c>
      <c r="D57" s="78"/>
      <c r="E57" s="78"/>
      <c r="F57" s="78"/>
      <c r="G57" s="104"/>
    </row>
    <row r="58" spans="1:7" ht="20.100000000000001" customHeight="1" x14ac:dyDescent="0.25">
      <c r="A58" s="51"/>
      <c r="B58" s="65" t="s">
        <v>704</v>
      </c>
      <c r="C58" s="48">
        <v>3048</v>
      </c>
      <c r="D58" s="78">
        <f>D9+D26+D39</f>
        <v>22530</v>
      </c>
      <c r="E58" s="78">
        <f>E9+E26+E39</f>
        <v>48200</v>
      </c>
      <c r="F58" s="78">
        <f>F9+F26+F39</f>
        <v>73250</v>
      </c>
      <c r="G58" s="104">
        <f>G9+G26+G39</f>
        <v>93082</v>
      </c>
    </row>
    <row r="59" spans="1:7" ht="20.100000000000001" customHeight="1" x14ac:dyDescent="0.25">
      <c r="A59" s="51"/>
      <c r="B59" s="65" t="s">
        <v>705</v>
      </c>
      <c r="C59" s="48">
        <v>3049</v>
      </c>
      <c r="D59" s="78">
        <f>D14+D32+D47</f>
        <v>22313</v>
      </c>
      <c r="E59" s="78">
        <f>E14+E32+E47</f>
        <v>48362</v>
      </c>
      <c r="F59" s="78">
        <f>F14+F32+F47</f>
        <v>73663</v>
      </c>
      <c r="G59" s="104">
        <f>G14+G32+G47</f>
        <v>93315</v>
      </c>
    </row>
    <row r="60" spans="1:7" ht="20.100000000000001" customHeight="1" x14ac:dyDescent="0.25">
      <c r="A60" s="51"/>
      <c r="B60" s="363" t="s">
        <v>706</v>
      </c>
      <c r="C60" s="372">
        <v>3050</v>
      </c>
      <c r="D60" s="373">
        <f>D58-D59</f>
        <v>217</v>
      </c>
      <c r="E60" s="373"/>
      <c r="F60" s="373"/>
      <c r="G60" s="374"/>
    </row>
    <row r="61" spans="1:7" ht="20.100000000000001" customHeight="1" x14ac:dyDescent="0.25">
      <c r="A61" s="51"/>
      <c r="B61" s="363" t="s">
        <v>707</v>
      </c>
      <c r="C61" s="372">
        <v>3051</v>
      </c>
      <c r="D61" s="373"/>
      <c r="E61" s="373">
        <f>E59-E58</f>
        <v>162</v>
      </c>
      <c r="F61" s="373">
        <f>F59-F58</f>
        <v>413</v>
      </c>
      <c r="G61" s="374">
        <f>G59-G58</f>
        <v>233</v>
      </c>
    </row>
    <row r="62" spans="1:7" ht="20.100000000000001" customHeight="1" x14ac:dyDescent="0.25">
      <c r="A62" s="51"/>
      <c r="B62" s="363" t="s">
        <v>708</v>
      </c>
      <c r="C62" s="372">
        <v>3052</v>
      </c>
      <c r="D62" s="373">
        <v>883</v>
      </c>
      <c r="E62" s="373">
        <v>883</v>
      </c>
      <c r="F62" s="373">
        <v>883</v>
      </c>
      <c r="G62" s="374">
        <v>883</v>
      </c>
    </row>
    <row r="63" spans="1:7" ht="24" customHeight="1" x14ac:dyDescent="0.25">
      <c r="A63" s="51"/>
      <c r="B63" s="65" t="s">
        <v>709</v>
      </c>
      <c r="C63" s="48">
        <v>3053</v>
      </c>
      <c r="D63" s="78"/>
      <c r="E63" s="78"/>
      <c r="F63" s="78"/>
      <c r="G63" s="104"/>
    </row>
    <row r="64" spans="1:7" ht="24" customHeight="1" x14ac:dyDescent="0.25">
      <c r="A64" s="51"/>
      <c r="B64" s="65" t="s">
        <v>791</v>
      </c>
      <c r="C64" s="48">
        <v>3054</v>
      </c>
      <c r="D64" s="78"/>
      <c r="E64" s="78"/>
      <c r="F64" s="78"/>
      <c r="G64" s="104"/>
    </row>
    <row r="65" spans="2:7" ht="20.100000000000001" customHeight="1" x14ac:dyDescent="0.25">
      <c r="B65" s="375" t="s">
        <v>710</v>
      </c>
      <c r="C65" s="876">
        <v>3055</v>
      </c>
      <c r="D65" s="874">
        <v>1100</v>
      </c>
      <c r="E65" s="874">
        <v>721</v>
      </c>
      <c r="F65" s="874">
        <v>470</v>
      </c>
      <c r="G65" s="798">
        <v>650</v>
      </c>
    </row>
    <row r="66" spans="2:7" ht="13.5" customHeight="1" thickBot="1" x14ac:dyDescent="0.3">
      <c r="B66" s="376" t="s">
        <v>711</v>
      </c>
      <c r="C66" s="877"/>
      <c r="D66" s="875"/>
      <c r="E66" s="875"/>
      <c r="F66" s="875"/>
      <c r="G66" s="799"/>
    </row>
    <row r="67" spans="2:7" x14ac:dyDescent="0.25">
      <c r="B67" s="2"/>
    </row>
    <row r="68" spans="2:7" x14ac:dyDescent="0.25">
      <c r="B68" s="2"/>
    </row>
  </sheetData>
  <mergeCells count="10">
    <mergeCell ref="D65:D66"/>
    <mergeCell ref="E65:E66"/>
    <mergeCell ref="F65:F66"/>
    <mergeCell ref="G65:G66"/>
    <mergeCell ref="B2:G2"/>
    <mergeCell ref="B3:G3"/>
    <mergeCell ref="C65:C66"/>
    <mergeCell ref="D5:G5"/>
    <mergeCell ref="B5:B6"/>
    <mergeCell ref="C5:C6"/>
  </mergeCells>
  <pageMargins left="0.11811023622047245" right="0.31496062992125984" top="0.74803149606299213" bottom="0.74803149606299213" header="0.31496062992125984" footer="0.31496062992125984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6" tint="0.59999389629810485"/>
  </sheetPr>
  <dimension ref="B1:J23"/>
  <sheetViews>
    <sheetView showGridLines="0" zoomScale="85" zoomScaleNormal="85" workbookViewId="0">
      <selection activeCell="F21" sqref="F21"/>
    </sheetView>
  </sheetViews>
  <sheetFormatPr defaultRowHeight="15" x14ac:dyDescent="0.2"/>
  <cols>
    <col min="1" max="1" width="3.85546875" style="4" customWidth="1"/>
    <col min="2" max="6" width="30.140625" style="4" customWidth="1"/>
    <col min="7" max="7" width="35.5703125" style="4" customWidth="1"/>
    <col min="8" max="8" width="18.85546875" style="4" customWidth="1"/>
    <col min="9" max="9" width="15.5703125" style="4" customWidth="1"/>
    <col min="10" max="16384" width="9.140625" style="4"/>
  </cols>
  <sheetData>
    <row r="1" spans="2:10" ht="18" x14ac:dyDescent="0.25">
      <c r="B1" s="106"/>
      <c r="C1" s="106"/>
      <c r="D1" s="106"/>
      <c r="E1" s="106"/>
      <c r="F1" s="106"/>
      <c r="G1" s="126" t="s">
        <v>361</v>
      </c>
    </row>
    <row r="2" spans="2:10" ht="15.75" x14ac:dyDescent="0.25">
      <c r="B2" s="106"/>
      <c r="C2" s="106"/>
      <c r="D2" s="106"/>
      <c r="E2" s="106"/>
      <c r="F2" s="106"/>
    </row>
    <row r="5" spans="2:10" ht="22.5" customHeight="1" x14ac:dyDescent="0.3">
      <c r="B5" s="883" t="s">
        <v>223</v>
      </c>
      <c r="C5" s="883"/>
      <c r="D5" s="883"/>
      <c r="E5" s="883"/>
      <c r="F5" s="883"/>
      <c r="G5" s="883"/>
      <c r="H5" s="106"/>
      <c r="I5" s="106"/>
    </row>
    <row r="6" spans="2:10" ht="15.75" x14ac:dyDescent="0.25">
      <c r="G6" s="59"/>
      <c r="H6" s="59"/>
      <c r="I6" s="59"/>
    </row>
    <row r="7" spans="2:10" ht="15.75" thickBot="1" x14ac:dyDescent="0.25">
      <c r="G7" s="105" t="s">
        <v>46</v>
      </c>
    </row>
    <row r="8" spans="2:10" s="107" customFormat="1" ht="18" customHeight="1" x14ac:dyDescent="0.25">
      <c r="B8" s="884" t="s">
        <v>831</v>
      </c>
      <c r="C8" s="885"/>
      <c r="D8" s="885"/>
      <c r="E8" s="885"/>
      <c r="F8" s="885"/>
      <c r="G8" s="886"/>
      <c r="J8" s="108"/>
    </row>
    <row r="9" spans="2:10" s="107" customFormat="1" ht="21.75" customHeight="1" thickBot="1" x14ac:dyDescent="0.3">
      <c r="B9" s="887"/>
      <c r="C9" s="888"/>
      <c r="D9" s="888"/>
      <c r="E9" s="888"/>
      <c r="F9" s="888"/>
      <c r="G9" s="889"/>
    </row>
    <row r="10" spans="2:10" s="107" customFormat="1" ht="60.75" customHeight="1" x14ac:dyDescent="0.25">
      <c r="B10" s="353" t="s">
        <v>224</v>
      </c>
      <c r="C10" s="357" t="s">
        <v>24</v>
      </c>
      <c r="D10" s="357" t="s">
        <v>225</v>
      </c>
      <c r="E10" s="357" t="s">
        <v>392</v>
      </c>
      <c r="F10" s="357" t="s">
        <v>226</v>
      </c>
      <c r="G10" s="358" t="s">
        <v>391</v>
      </c>
    </row>
    <row r="11" spans="2:10" s="107" customFormat="1" ht="17.25" customHeight="1" thickBot="1" x14ac:dyDescent="0.3">
      <c r="B11" s="109"/>
      <c r="C11" s="125">
        <v>1</v>
      </c>
      <c r="D11" s="125">
        <v>2</v>
      </c>
      <c r="E11" s="125">
        <v>3</v>
      </c>
      <c r="F11" s="125" t="s">
        <v>227</v>
      </c>
      <c r="G11" s="110">
        <v>5</v>
      </c>
    </row>
    <row r="12" spans="2:10" s="107" customFormat="1" ht="33" customHeight="1" x14ac:dyDescent="0.25">
      <c r="B12" s="111" t="s">
        <v>228</v>
      </c>
      <c r="C12" s="94">
        <v>31500000</v>
      </c>
      <c r="D12" s="94">
        <v>31500000</v>
      </c>
      <c r="E12" s="94">
        <v>31500000</v>
      </c>
      <c r="F12" s="94">
        <v>0</v>
      </c>
      <c r="G12" s="112"/>
    </row>
    <row r="13" spans="2:10" s="107" customFormat="1" ht="33" customHeight="1" x14ac:dyDescent="0.25">
      <c r="B13" s="113" t="s">
        <v>229</v>
      </c>
      <c r="C13" s="74"/>
      <c r="D13" s="74"/>
      <c r="E13" s="74"/>
      <c r="F13" s="74"/>
      <c r="G13" s="114"/>
    </row>
    <row r="14" spans="2:10" s="107" customFormat="1" ht="33" customHeight="1" thickBot="1" x14ac:dyDescent="0.3">
      <c r="B14" s="115" t="s">
        <v>21</v>
      </c>
      <c r="C14" s="76"/>
      <c r="D14" s="76"/>
      <c r="E14" s="76"/>
      <c r="F14" s="76"/>
      <c r="G14" s="116"/>
    </row>
    <row r="15" spans="2:10" s="107" customFormat="1" ht="42.75" customHeight="1" thickBot="1" x14ac:dyDescent="0.3">
      <c r="B15" s="117"/>
      <c r="C15" s="118"/>
      <c r="D15" s="2"/>
      <c r="E15" s="119"/>
      <c r="F15" s="120" t="s">
        <v>46</v>
      </c>
      <c r="G15" s="120"/>
    </row>
    <row r="16" spans="2:10" s="107" customFormat="1" ht="33" customHeight="1" x14ac:dyDescent="0.25">
      <c r="B16" s="890" t="s">
        <v>832</v>
      </c>
      <c r="C16" s="891"/>
      <c r="D16" s="891"/>
      <c r="E16" s="891"/>
      <c r="F16" s="892"/>
      <c r="G16" s="54"/>
    </row>
    <row r="17" spans="2:7" s="107" customFormat="1" ht="18.75" thickBot="1" x14ac:dyDescent="0.3">
      <c r="B17" s="354"/>
      <c r="C17" s="355" t="s">
        <v>230</v>
      </c>
      <c r="D17" s="355" t="s">
        <v>231</v>
      </c>
      <c r="E17" s="355" t="s">
        <v>232</v>
      </c>
      <c r="F17" s="356" t="s">
        <v>233</v>
      </c>
      <c r="G17" s="121"/>
    </row>
    <row r="18" spans="2:7" s="107" customFormat="1" ht="33" customHeight="1" x14ac:dyDescent="0.25">
      <c r="B18" s="111" t="s">
        <v>228</v>
      </c>
      <c r="C18" s="94">
        <v>12000000</v>
      </c>
      <c r="D18" s="94">
        <v>20500000</v>
      </c>
      <c r="E18" s="94">
        <v>27500000</v>
      </c>
      <c r="F18" s="97">
        <v>35000000</v>
      </c>
      <c r="G18" s="4"/>
    </row>
    <row r="19" spans="2:7" ht="33" customHeight="1" x14ac:dyDescent="0.2">
      <c r="B19" s="122" t="s">
        <v>229</v>
      </c>
      <c r="C19" s="74"/>
      <c r="D19" s="74"/>
      <c r="E19" s="95"/>
      <c r="F19" s="75"/>
    </row>
    <row r="20" spans="2:7" ht="33" customHeight="1" thickBot="1" x14ac:dyDescent="0.25">
      <c r="B20" s="115" t="s">
        <v>21</v>
      </c>
      <c r="C20" s="76">
        <v>12000000</v>
      </c>
      <c r="D20" s="123">
        <v>20500000</v>
      </c>
      <c r="E20" s="124">
        <v>27500000</v>
      </c>
      <c r="F20" s="77">
        <v>35000000</v>
      </c>
    </row>
    <row r="21" spans="2:7" ht="33" customHeight="1" x14ac:dyDescent="0.2">
      <c r="G21" s="105"/>
    </row>
    <row r="22" spans="2:7" ht="18.75" customHeight="1" x14ac:dyDescent="0.2">
      <c r="B22" s="882" t="s">
        <v>879</v>
      </c>
      <c r="C22" s="882"/>
      <c r="D22" s="882"/>
      <c r="E22" s="882"/>
      <c r="F22" s="882"/>
      <c r="G22" s="882"/>
    </row>
    <row r="23" spans="2:7" ht="18.75" customHeight="1" x14ac:dyDescent="0.2"/>
  </sheetData>
  <mergeCells count="4">
    <mergeCell ref="B22:G22"/>
    <mergeCell ref="B5:G5"/>
    <mergeCell ref="B8:G9"/>
    <mergeCell ref="B16:F1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6" tint="0.59999389629810485"/>
  </sheetPr>
  <dimension ref="B1:S60"/>
  <sheetViews>
    <sheetView showGridLines="0" topLeftCell="A4" zoomScale="70" zoomScaleNormal="70" workbookViewId="0">
      <selection activeCell="I15" sqref="I15"/>
    </sheetView>
  </sheetViews>
  <sheetFormatPr defaultRowHeight="15" x14ac:dyDescent="0.2"/>
  <cols>
    <col min="1" max="1" width="4" style="4" customWidth="1"/>
    <col min="2" max="2" width="7.7109375" style="4" customWidth="1"/>
    <col min="3" max="3" width="73.7109375" style="4" customWidth="1"/>
    <col min="4" max="9" width="20.7109375" style="4" customWidth="1"/>
    <col min="10" max="10" width="12.28515625" style="4" customWidth="1"/>
    <col min="11" max="11" width="13.42578125" style="4" customWidth="1"/>
    <col min="12" max="12" width="11.28515625" style="4" customWidth="1"/>
    <col min="13" max="13" width="12.42578125" style="4" customWidth="1"/>
    <col min="14" max="14" width="14.42578125" style="4" customWidth="1"/>
    <col min="15" max="15" width="15.140625" style="4" customWidth="1"/>
    <col min="16" max="16" width="11.28515625" style="4" customWidth="1"/>
    <col min="17" max="17" width="13.140625" style="4" customWidth="1"/>
    <col min="18" max="18" width="13" style="4" customWidth="1"/>
    <col min="19" max="19" width="14.140625" style="4" customWidth="1"/>
    <col min="20" max="20" width="26.5703125" style="4" customWidth="1"/>
    <col min="21" max="16384" width="9.140625" style="4"/>
  </cols>
  <sheetData>
    <row r="1" spans="2:19" ht="18" x14ac:dyDescent="0.25">
      <c r="I1" s="126" t="s">
        <v>360</v>
      </c>
    </row>
    <row r="3" spans="2:19" ht="18" x14ac:dyDescent="0.25">
      <c r="B3" s="899" t="s">
        <v>45</v>
      </c>
      <c r="C3" s="899"/>
      <c r="D3" s="899"/>
      <c r="E3" s="899"/>
      <c r="F3" s="899"/>
      <c r="G3" s="899"/>
      <c r="H3" s="899"/>
      <c r="I3" s="899"/>
    </row>
    <row r="4" spans="2:19" ht="16.5" thickBot="1" x14ac:dyDescent="0.3">
      <c r="C4" s="106"/>
      <c r="D4" s="106"/>
      <c r="E4" s="106"/>
      <c r="F4" s="106"/>
      <c r="G4" s="106"/>
      <c r="H4" s="106"/>
      <c r="I4" s="105" t="s">
        <v>46</v>
      </c>
    </row>
    <row r="5" spans="2:19" ht="25.5" customHeight="1" x14ac:dyDescent="0.2">
      <c r="B5" s="904" t="s">
        <v>256</v>
      </c>
      <c r="C5" s="910" t="s">
        <v>48</v>
      </c>
      <c r="D5" s="908" t="s">
        <v>833</v>
      </c>
      <c r="E5" s="902" t="s">
        <v>834</v>
      </c>
      <c r="F5" s="900" t="s">
        <v>835</v>
      </c>
      <c r="G5" s="894" t="s">
        <v>824</v>
      </c>
      <c r="H5" s="894" t="s">
        <v>825</v>
      </c>
      <c r="I5" s="896" t="s">
        <v>830</v>
      </c>
      <c r="J5" s="898"/>
      <c r="K5" s="2"/>
      <c r="L5" s="898"/>
      <c r="M5" s="893"/>
      <c r="N5" s="898"/>
      <c r="O5" s="893"/>
      <c r="P5" s="898"/>
      <c r="Q5" s="893"/>
      <c r="R5" s="893"/>
      <c r="S5" s="893"/>
    </row>
    <row r="6" spans="2:19" ht="36.75" customHeight="1" thickBot="1" x14ac:dyDescent="0.25">
      <c r="B6" s="905"/>
      <c r="C6" s="911"/>
      <c r="D6" s="909"/>
      <c r="E6" s="903"/>
      <c r="F6" s="901"/>
      <c r="G6" s="895"/>
      <c r="H6" s="895"/>
      <c r="I6" s="897"/>
      <c r="J6" s="898"/>
      <c r="K6" s="144"/>
      <c r="L6" s="898"/>
      <c r="M6" s="898"/>
      <c r="N6" s="898"/>
      <c r="O6" s="893"/>
      <c r="P6" s="898"/>
      <c r="Q6" s="893"/>
      <c r="R6" s="893"/>
      <c r="S6" s="893"/>
    </row>
    <row r="7" spans="2:19" ht="36" customHeight="1" x14ac:dyDescent="0.2">
      <c r="B7" s="127" t="s">
        <v>84</v>
      </c>
      <c r="C7" s="128" t="s">
        <v>115</v>
      </c>
      <c r="D7" s="132">
        <v>30896000</v>
      </c>
      <c r="E7" s="130">
        <v>25429302</v>
      </c>
      <c r="F7" s="129">
        <v>7290400</v>
      </c>
      <c r="G7" s="131">
        <v>15400000</v>
      </c>
      <c r="H7" s="131">
        <v>23764000</v>
      </c>
      <c r="I7" s="132">
        <v>33170000</v>
      </c>
    </row>
    <row r="8" spans="2:19" ht="36" customHeight="1" x14ac:dyDescent="0.2">
      <c r="B8" s="133" t="s">
        <v>85</v>
      </c>
      <c r="C8" s="134" t="s">
        <v>116</v>
      </c>
      <c r="D8" s="138">
        <v>43646155</v>
      </c>
      <c r="E8" s="136">
        <v>35014790</v>
      </c>
      <c r="F8" s="135">
        <v>10400000</v>
      </c>
      <c r="G8" s="137">
        <v>21400000</v>
      </c>
      <c r="H8" s="137">
        <v>33900000</v>
      </c>
      <c r="I8" s="138">
        <v>47312430</v>
      </c>
    </row>
    <row r="9" spans="2:19" ht="36" customHeight="1" x14ac:dyDescent="0.2">
      <c r="B9" s="133" t="s">
        <v>86</v>
      </c>
      <c r="C9" s="134" t="s">
        <v>117</v>
      </c>
      <c r="D9" s="138">
        <v>51048801</v>
      </c>
      <c r="E9" s="136">
        <v>40334193</v>
      </c>
      <c r="F9" s="135">
        <v>12200000</v>
      </c>
      <c r="G9" s="137">
        <v>25000000</v>
      </c>
      <c r="H9" s="137">
        <v>39800000</v>
      </c>
      <c r="I9" s="138">
        <v>55307430</v>
      </c>
    </row>
    <row r="10" spans="2:19" ht="36" customHeight="1" x14ac:dyDescent="0.2">
      <c r="B10" s="133" t="s">
        <v>87</v>
      </c>
      <c r="C10" s="134" t="s">
        <v>118</v>
      </c>
      <c r="D10" s="138">
        <v>39</v>
      </c>
      <c r="E10" s="136">
        <v>31</v>
      </c>
      <c r="F10" s="135">
        <v>33</v>
      </c>
      <c r="G10" s="137">
        <v>35</v>
      </c>
      <c r="H10" s="137">
        <v>37</v>
      </c>
      <c r="I10" s="138">
        <v>39</v>
      </c>
    </row>
    <row r="11" spans="2:19" ht="36" customHeight="1" x14ac:dyDescent="0.2">
      <c r="B11" s="133" t="s">
        <v>119</v>
      </c>
      <c r="C11" s="139" t="s">
        <v>120</v>
      </c>
      <c r="D11" s="138">
        <v>24</v>
      </c>
      <c r="E11" s="136">
        <v>24</v>
      </c>
      <c r="F11" s="135">
        <v>24</v>
      </c>
      <c r="G11" s="137">
        <v>24</v>
      </c>
      <c r="H11" s="137">
        <v>26</v>
      </c>
      <c r="I11" s="138">
        <v>27</v>
      </c>
    </row>
    <row r="12" spans="2:19" ht="36" customHeight="1" x14ac:dyDescent="0.2">
      <c r="B12" s="133" t="s">
        <v>121</v>
      </c>
      <c r="C12" s="139" t="s">
        <v>122</v>
      </c>
      <c r="D12" s="138">
        <v>15</v>
      </c>
      <c r="E12" s="136">
        <v>7</v>
      </c>
      <c r="F12" s="135">
        <v>9</v>
      </c>
      <c r="G12" s="137">
        <v>11</v>
      </c>
      <c r="H12" s="137">
        <v>11</v>
      </c>
      <c r="I12" s="138">
        <v>12</v>
      </c>
    </row>
    <row r="13" spans="2:19" ht="36" customHeight="1" x14ac:dyDescent="0.2">
      <c r="B13" s="133" t="s">
        <v>76</v>
      </c>
      <c r="C13" s="140" t="s">
        <v>51</v>
      </c>
      <c r="D13" s="138">
        <v>600000</v>
      </c>
      <c r="E13" s="136">
        <v>478395.11</v>
      </c>
      <c r="F13" s="135">
        <v>200000</v>
      </c>
      <c r="G13" s="137">
        <v>400000</v>
      </c>
      <c r="H13" s="137">
        <v>600000</v>
      </c>
      <c r="I13" s="138">
        <v>1100000</v>
      </c>
    </row>
    <row r="14" spans="2:19" ht="36" customHeight="1" x14ac:dyDescent="0.2">
      <c r="B14" s="133" t="s">
        <v>77</v>
      </c>
      <c r="C14" s="140" t="s">
        <v>222</v>
      </c>
      <c r="D14" s="138">
        <v>1</v>
      </c>
      <c r="E14" s="136">
        <v>1</v>
      </c>
      <c r="F14" s="135">
        <v>1</v>
      </c>
      <c r="G14" s="137">
        <v>1</v>
      </c>
      <c r="H14" s="137">
        <v>2</v>
      </c>
      <c r="I14" s="138">
        <v>2</v>
      </c>
    </row>
    <row r="15" spans="2:19" ht="36" customHeight="1" x14ac:dyDescent="0.2">
      <c r="B15" s="133" t="s">
        <v>78</v>
      </c>
      <c r="C15" s="140" t="s">
        <v>52</v>
      </c>
      <c r="D15" s="138"/>
      <c r="E15" s="136"/>
      <c r="F15" s="135"/>
      <c r="G15" s="137"/>
      <c r="H15" s="137"/>
      <c r="I15" s="138"/>
    </row>
    <row r="16" spans="2:19" ht="36" customHeight="1" x14ac:dyDescent="0.2">
      <c r="B16" s="133" t="s">
        <v>123</v>
      </c>
      <c r="C16" s="140" t="s">
        <v>235</v>
      </c>
      <c r="D16" s="138"/>
      <c r="E16" s="136"/>
      <c r="F16" s="135"/>
      <c r="G16" s="137"/>
      <c r="H16" s="137"/>
      <c r="I16" s="138"/>
    </row>
    <row r="17" spans="2:9" ht="36" customHeight="1" x14ac:dyDescent="0.2">
      <c r="B17" s="133" t="s">
        <v>79</v>
      </c>
      <c r="C17" s="134" t="s">
        <v>53</v>
      </c>
      <c r="D17" s="138">
        <v>515000</v>
      </c>
      <c r="E17" s="136">
        <v>248040</v>
      </c>
      <c r="F17" s="135">
        <v>150000</v>
      </c>
      <c r="G17" s="137">
        <v>300000</v>
      </c>
      <c r="H17" s="137">
        <v>450000</v>
      </c>
      <c r="I17" s="138">
        <v>300000</v>
      </c>
    </row>
    <row r="18" spans="2:9" ht="36" customHeight="1" x14ac:dyDescent="0.2">
      <c r="B18" s="133" t="s">
        <v>80</v>
      </c>
      <c r="C18" s="141" t="s">
        <v>221</v>
      </c>
      <c r="D18" s="138">
        <v>2</v>
      </c>
      <c r="E18" s="136">
        <v>1</v>
      </c>
      <c r="F18" s="135">
        <v>2</v>
      </c>
      <c r="G18" s="137">
        <v>2</v>
      </c>
      <c r="H18" s="137">
        <v>2</v>
      </c>
      <c r="I18" s="138">
        <v>2</v>
      </c>
    </row>
    <row r="19" spans="2:9" ht="36" customHeight="1" x14ac:dyDescent="0.2">
      <c r="B19" s="133" t="s">
        <v>81</v>
      </c>
      <c r="C19" s="134" t="s">
        <v>54</v>
      </c>
      <c r="D19" s="138"/>
      <c r="E19" s="136"/>
      <c r="F19" s="135"/>
      <c r="G19" s="137"/>
      <c r="H19" s="137"/>
      <c r="I19" s="138"/>
    </row>
    <row r="20" spans="2:9" ht="36" customHeight="1" x14ac:dyDescent="0.2">
      <c r="B20" s="133" t="s">
        <v>82</v>
      </c>
      <c r="C20" s="140" t="s">
        <v>234</v>
      </c>
      <c r="D20" s="138"/>
      <c r="E20" s="136"/>
      <c r="F20" s="135"/>
      <c r="G20" s="137"/>
      <c r="H20" s="137"/>
      <c r="I20" s="138"/>
    </row>
    <row r="21" spans="2:9" ht="36" customHeight="1" x14ac:dyDescent="0.2">
      <c r="B21" s="133" t="s">
        <v>110</v>
      </c>
      <c r="C21" s="134" t="s">
        <v>93</v>
      </c>
      <c r="D21" s="138"/>
      <c r="E21" s="136"/>
      <c r="F21" s="135"/>
      <c r="G21" s="137"/>
      <c r="H21" s="137"/>
      <c r="I21" s="138"/>
    </row>
    <row r="22" spans="2:9" ht="36" customHeight="1" x14ac:dyDescent="0.2">
      <c r="B22" s="133" t="s">
        <v>38</v>
      </c>
      <c r="C22" s="134" t="s">
        <v>237</v>
      </c>
      <c r="D22" s="138"/>
      <c r="E22" s="136"/>
      <c r="F22" s="135"/>
      <c r="G22" s="137"/>
      <c r="H22" s="137"/>
      <c r="I22" s="138"/>
    </row>
    <row r="23" spans="2:9" ht="36" customHeight="1" x14ac:dyDescent="0.2">
      <c r="B23" s="133" t="s">
        <v>111</v>
      </c>
      <c r="C23" s="134" t="s">
        <v>343</v>
      </c>
      <c r="D23" s="138">
        <v>1400000</v>
      </c>
      <c r="E23" s="136">
        <v>1111111.02</v>
      </c>
      <c r="F23" s="135">
        <v>380000</v>
      </c>
      <c r="G23" s="137">
        <v>800000</v>
      </c>
      <c r="H23" s="137">
        <v>1100000</v>
      </c>
      <c r="I23" s="138">
        <v>1400000</v>
      </c>
    </row>
    <row r="24" spans="2:9" ht="36" customHeight="1" x14ac:dyDescent="0.2">
      <c r="B24" s="133" t="s">
        <v>124</v>
      </c>
      <c r="C24" s="134" t="s">
        <v>342</v>
      </c>
      <c r="D24" s="138">
        <v>3</v>
      </c>
      <c r="E24" s="136">
        <v>3</v>
      </c>
      <c r="F24" s="135">
        <v>3</v>
      </c>
      <c r="G24" s="137">
        <v>3</v>
      </c>
      <c r="H24" s="137">
        <v>3</v>
      </c>
      <c r="I24" s="138">
        <v>3</v>
      </c>
    </row>
    <row r="25" spans="2:9" ht="36" customHeight="1" x14ac:dyDescent="0.2">
      <c r="B25" s="133" t="s">
        <v>125</v>
      </c>
      <c r="C25" s="134" t="s">
        <v>201</v>
      </c>
      <c r="D25" s="138"/>
      <c r="E25" s="136"/>
      <c r="F25" s="135"/>
      <c r="G25" s="137"/>
      <c r="H25" s="137"/>
      <c r="I25" s="138"/>
    </row>
    <row r="26" spans="2:9" ht="36" customHeight="1" x14ac:dyDescent="0.2">
      <c r="B26" s="133" t="s">
        <v>126</v>
      </c>
      <c r="C26" s="134" t="s">
        <v>236</v>
      </c>
      <c r="D26" s="138"/>
      <c r="E26" s="136"/>
      <c r="F26" s="135"/>
      <c r="G26" s="137"/>
      <c r="H26" s="137"/>
      <c r="I26" s="138"/>
    </row>
    <row r="27" spans="2:9" ht="36" customHeight="1" x14ac:dyDescent="0.2">
      <c r="B27" s="133" t="s">
        <v>127</v>
      </c>
      <c r="C27" s="134" t="s">
        <v>55</v>
      </c>
      <c r="D27" s="138">
        <v>1550000</v>
      </c>
      <c r="E27" s="136">
        <v>359614.52</v>
      </c>
      <c r="F27" s="135">
        <v>300000</v>
      </c>
      <c r="G27" s="137">
        <v>700000</v>
      </c>
      <c r="H27" s="137">
        <v>1100000</v>
      </c>
      <c r="I27" s="138">
        <v>1550000</v>
      </c>
    </row>
    <row r="28" spans="2:9" ht="36" customHeight="1" x14ac:dyDescent="0.2">
      <c r="B28" s="133" t="s">
        <v>128</v>
      </c>
      <c r="C28" s="134" t="s">
        <v>41</v>
      </c>
      <c r="D28" s="138"/>
      <c r="E28" s="136"/>
      <c r="F28" s="135"/>
      <c r="G28" s="137"/>
      <c r="H28" s="137"/>
      <c r="I28" s="138"/>
    </row>
    <row r="29" spans="2:9" ht="36" customHeight="1" x14ac:dyDescent="0.2">
      <c r="B29" s="133" t="s">
        <v>112</v>
      </c>
      <c r="C29" s="142" t="s">
        <v>42</v>
      </c>
      <c r="D29" s="138"/>
      <c r="E29" s="136"/>
      <c r="F29" s="135"/>
      <c r="G29" s="137"/>
      <c r="H29" s="137"/>
      <c r="I29" s="138"/>
    </row>
    <row r="30" spans="2:9" ht="36" customHeight="1" x14ac:dyDescent="0.2">
      <c r="B30" s="133" t="s">
        <v>113</v>
      </c>
      <c r="C30" s="134" t="s">
        <v>56</v>
      </c>
      <c r="D30" s="138">
        <v>500000</v>
      </c>
      <c r="E30" s="136">
        <v>266746</v>
      </c>
      <c r="F30" s="135">
        <v>300000</v>
      </c>
      <c r="G30" s="137">
        <v>900000</v>
      </c>
      <c r="H30" s="137">
        <v>900000</v>
      </c>
      <c r="I30" s="138">
        <v>900000</v>
      </c>
    </row>
    <row r="31" spans="2:9" ht="36" customHeight="1" x14ac:dyDescent="0.2">
      <c r="B31" s="133" t="s">
        <v>200</v>
      </c>
      <c r="C31" s="134" t="s">
        <v>382</v>
      </c>
      <c r="D31" s="138">
        <v>2</v>
      </c>
      <c r="E31" s="136">
        <v>1</v>
      </c>
      <c r="F31" s="135"/>
      <c r="G31" s="137"/>
      <c r="H31" s="137"/>
      <c r="I31" s="138"/>
    </row>
    <row r="32" spans="2:9" ht="36" customHeight="1" x14ac:dyDescent="0.2">
      <c r="B32" s="133" t="s">
        <v>39</v>
      </c>
      <c r="C32" s="134" t="s">
        <v>57</v>
      </c>
      <c r="D32" s="138">
        <v>1950000</v>
      </c>
      <c r="E32" s="136">
        <v>1161437.94</v>
      </c>
      <c r="F32" s="135">
        <v>0</v>
      </c>
      <c r="G32" s="137">
        <v>200000</v>
      </c>
      <c r="H32" s="137">
        <v>200000</v>
      </c>
      <c r="I32" s="138">
        <v>200000</v>
      </c>
    </row>
    <row r="33" spans="2:9" ht="36" customHeight="1" x14ac:dyDescent="0.2">
      <c r="B33" s="133" t="s">
        <v>129</v>
      </c>
      <c r="C33" s="134" t="s">
        <v>395</v>
      </c>
      <c r="D33" s="138">
        <v>20</v>
      </c>
      <c r="E33" s="136">
        <v>18</v>
      </c>
      <c r="F33" s="135">
        <v>3</v>
      </c>
      <c r="G33" s="137">
        <v>3</v>
      </c>
      <c r="H33" s="137">
        <v>3</v>
      </c>
      <c r="I33" s="138">
        <v>3</v>
      </c>
    </row>
    <row r="34" spans="2:9" ht="36" customHeight="1" x14ac:dyDescent="0.2">
      <c r="B34" s="133" t="s">
        <v>130</v>
      </c>
      <c r="C34" s="134" t="s">
        <v>58</v>
      </c>
      <c r="D34" s="138"/>
      <c r="E34" s="136"/>
      <c r="F34" s="135"/>
      <c r="G34" s="137"/>
      <c r="H34" s="137"/>
      <c r="I34" s="138"/>
    </row>
    <row r="35" spans="2:9" ht="36" customHeight="1" x14ac:dyDescent="0.2">
      <c r="B35" s="133" t="s">
        <v>114</v>
      </c>
      <c r="C35" s="134" t="s">
        <v>59</v>
      </c>
      <c r="D35" s="138">
        <v>1800000</v>
      </c>
      <c r="E35" s="136">
        <v>1113333.54</v>
      </c>
      <c r="F35" s="135">
        <v>580000</v>
      </c>
      <c r="G35" s="137">
        <v>1200000</v>
      </c>
      <c r="H35" s="137">
        <v>1500000</v>
      </c>
      <c r="I35" s="138">
        <v>1800000</v>
      </c>
    </row>
    <row r="36" spans="2:9" ht="36" customHeight="1" x14ac:dyDescent="0.2">
      <c r="B36" s="133" t="s">
        <v>131</v>
      </c>
      <c r="C36" s="134" t="s">
        <v>60</v>
      </c>
      <c r="D36" s="138"/>
      <c r="E36" s="136"/>
      <c r="F36" s="135"/>
      <c r="G36" s="137"/>
      <c r="H36" s="137"/>
      <c r="I36" s="138"/>
    </row>
    <row r="37" spans="2:9" ht="36" customHeight="1" x14ac:dyDescent="0.2">
      <c r="B37" s="407" t="s">
        <v>383</v>
      </c>
      <c r="C37" s="406" t="s">
        <v>61</v>
      </c>
      <c r="D37" s="405"/>
      <c r="E37" s="136"/>
      <c r="F37" s="403"/>
      <c r="G37" s="137"/>
      <c r="H37" s="137"/>
      <c r="I37" s="405"/>
    </row>
    <row r="38" spans="2:9" s="266" customFormat="1" ht="36" customHeight="1" thickBot="1" x14ac:dyDescent="0.25">
      <c r="B38" s="398" t="s">
        <v>759</v>
      </c>
      <c r="C38" s="399" t="s">
        <v>760</v>
      </c>
      <c r="D38" s="400"/>
      <c r="E38" s="401"/>
      <c r="F38" s="402"/>
      <c r="G38" s="404"/>
      <c r="H38" s="404"/>
      <c r="I38" s="400"/>
    </row>
    <row r="39" spans="2:9" x14ac:dyDescent="0.2">
      <c r="B39" s="119"/>
      <c r="C39" s="143"/>
      <c r="D39" s="143"/>
      <c r="E39" s="143"/>
      <c r="F39" s="143"/>
      <c r="G39" s="143"/>
      <c r="H39" s="143"/>
      <c r="I39" s="143"/>
    </row>
    <row r="40" spans="2:9" ht="19.5" customHeight="1" x14ac:dyDescent="0.2">
      <c r="B40" s="119"/>
      <c r="C40" s="907" t="s">
        <v>238</v>
      </c>
      <c r="D40" s="907"/>
      <c r="E40" s="143"/>
      <c r="F40" s="119"/>
      <c r="G40" s="119"/>
    </row>
    <row r="41" spans="2:9" ht="18.75" customHeight="1" x14ac:dyDescent="0.2">
      <c r="B41" s="119"/>
      <c r="C41" s="906" t="s">
        <v>807</v>
      </c>
      <c r="D41" s="906"/>
      <c r="E41" s="906"/>
      <c r="F41" s="143"/>
      <c r="G41" s="143"/>
      <c r="H41" s="143"/>
      <c r="I41" s="143"/>
    </row>
    <row r="42" spans="2:9" x14ac:dyDescent="0.2">
      <c r="B42" s="119"/>
      <c r="C42" s="143"/>
      <c r="D42" s="143"/>
      <c r="E42" s="143"/>
      <c r="F42" s="143"/>
      <c r="G42" s="143"/>
      <c r="H42" s="143"/>
      <c r="I42" s="143"/>
    </row>
    <row r="43" spans="2:9" ht="24" customHeight="1" x14ac:dyDescent="0.2"/>
    <row r="44" spans="2:9" x14ac:dyDescent="0.2">
      <c r="B44" s="119"/>
      <c r="C44" s="143"/>
    </row>
    <row r="45" spans="2:9" x14ac:dyDescent="0.2">
      <c r="B45" s="119"/>
    </row>
    <row r="46" spans="2:9" x14ac:dyDescent="0.2">
      <c r="B46" s="119"/>
      <c r="D46" s="143"/>
      <c r="E46" s="143"/>
      <c r="F46" s="143"/>
      <c r="G46" s="143"/>
      <c r="H46" s="143"/>
      <c r="I46" s="143"/>
    </row>
    <row r="47" spans="2:9" x14ac:dyDescent="0.2">
      <c r="B47" s="119"/>
      <c r="D47" s="143"/>
      <c r="E47" s="143"/>
      <c r="F47" s="143"/>
      <c r="G47" s="143"/>
      <c r="H47" s="143"/>
      <c r="I47" s="143"/>
    </row>
    <row r="48" spans="2:9" x14ac:dyDescent="0.2">
      <c r="B48" s="119"/>
      <c r="C48" s="143"/>
      <c r="D48" s="143"/>
      <c r="E48" s="143"/>
      <c r="F48" s="143"/>
      <c r="G48" s="143"/>
      <c r="H48" s="143"/>
      <c r="I48" s="143"/>
    </row>
    <row r="49" spans="2:9" x14ac:dyDescent="0.2">
      <c r="B49" s="119"/>
      <c r="C49" s="143"/>
      <c r="D49" s="143"/>
      <c r="E49" s="143"/>
      <c r="F49" s="143"/>
      <c r="G49" s="143"/>
      <c r="H49" s="143"/>
      <c r="I49" s="143"/>
    </row>
    <row r="50" spans="2:9" x14ac:dyDescent="0.2">
      <c r="B50" s="119"/>
      <c r="C50" s="143"/>
      <c r="D50" s="143"/>
      <c r="E50" s="143"/>
      <c r="F50" s="143"/>
      <c r="G50" s="143"/>
      <c r="H50" s="143"/>
      <c r="I50" s="143"/>
    </row>
    <row r="51" spans="2:9" x14ac:dyDescent="0.2">
      <c r="B51" s="119"/>
      <c r="C51" s="143"/>
      <c r="D51" s="143"/>
      <c r="E51" s="143"/>
      <c r="F51" s="143"/>
      <c r="G51" s="143"/>
      <c r="H51" s="143"/>
      <c r="I51" s="143"/>
    </row>
    <row r="52" spans="2:9" x14ac:dyDescent="0.2">
      <c r="B52" s="119"/>
      <c r="C52" s="143"/>
    </row>
    <row r="53" spans="2:9" x14ac:dyDescent="0.2">
      <c r="B53" s="119"/>
      <c r="C53" s="143"/>
    </row>
    <row r="54" spans="2:9" x14ac:dyDescent="0.2">
      <c r="B54" s="119"/>
    </row>
    <row r="55" spans="2:9" x14ac:dyDescent="0.2">
      <c r="B55" s="119"/>
      <c r="D55" s="143"/>
      <c r="E55" s="143"/>
      <c r="F55" s="143"/>
      <c r="G55" s="143"/>
      <c r="H55" s="143"/>
      <c r="I55" s="143"/>
    </row>
    <row r="56" spans="2:9" x14ac:dyDescent="0.2">
      <c r="B56" s="119"/>
      <c r="D56" s="143"/>
      <c r="E56" s="143"/>
      <c r="F56" s="143"/>
      <c r="G56" s="143"/>
      <c r="H56" s="143"/>
      <c r="I56" s="143"/>
    </row>
    <row r="57" spans="2:9" x14ac:dyDescent="0.2">
      <c r="B57" s="119"/>
      <c r="C57" s="143"/>
      <c r="D57" s="143"/>
      <c r="E57" s="143"/>
      <c r="F57" s="143"/>
      <c r="G57" s="143"/>
      <c r="H57" s="143"/>
      <c r="I57" s="143"/>
    </row>
    <row r="58" spans="2:9" x14ac:dyDescent="0.2">
      <c r="B58" s="119"/>
      <c r="C58" s="143"/>
      <c r="D58" s="143"/>
      <c r="E58" s="143"/>
      <c r="F58" s="143"/>
      <c r="G58" s="143"/>
      <c r="H58" s="143"/>
      <c r="I58" s="143"/>
    </row>
    <row r="59" spans="2:9" x14ac:dyDescent="0.2">
      <c r="B59" s="119"/>
      <c r="C59" s="143"/>
    </row>
    <row r="60" spans="2:9" x14ac:dyDescent="0.2">
      <c r="B60" s="119"/>
      <c r="C60" s="143"/>
    </row>
  </sheetData>
  <mergeCells count="20">
    <mergeCell ref="C41:E41"/>
    <mergeCell ref="C40:D40"/>
    <mergeCell ref="P5:P6"/>
    <mergeCell ref="D5:D6"/>
    <mergeCell ref="Q5:Q6"/>
    <mergeCell ref="G5:G6"/>
    <mergeCell ref="C5:C6"/>
    <mergeCell ref="O5:O6"/>
    <mergeCell ref="L5:L6"/>
    <mergeCell ref="M5:M6"/>
    <mergeCell ref="B3:I3"/>
    <mergeCell ref="F5:F6"/>
    <mergeCell ref="E5:E6"/>
    <mergeCell ref="N5:N6"/>
    <mergeCell ref="B5:B6"/>
    <mergeCell ref="S5:S6"/>
    <mergeCell ref="H5:H6"/>
    <mergeCell ref="I5:I6"/>
    <mergeCell ref="J5:J6"/>
    <mergeCell ref="R5:R6"/>
  </mergeCells>
  <phoneticPr fontId="3" type="noConversion"/>
  <pageMargins left="0.11811023622047245" right="0.11811023622047245" top="0.74803149606299213" bottom="0.74803149606299213" header="0.31496062992125984" footer="0.31496062992125984"/>
  <pageSetup scale="50" orientation="portrait" r:id="rId1"/>
  <colBreaks count="1" manualBreakCount="1">
    <brk id="11" max="1048575" man="1"/>
  </colBreaks>
  <ignoredErrors>
    <ignoredError sqref="B7:B3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theme="6" tint="0.59999389629810485"/>
  </sheetPr>
  <dimension ref="B1:H30"/>
  <sheetViews>
    <sheetView showGridLines="0" zoomScale="115" zoomScaleNormal="115" workbookViewId="0">
      <selection activeCell="G9" sqref="G9"/>
    </sheetView>
  </sheetViews>
  <sheetFormatPr defaultRowHeight="12.75" x14ac:dyDescent="0.2"/>
  <cols>
    <col min="1" max="1" width="1.7109375" style="6" customWidth="1"/>
    <col min="2" max="2" width="6.7109375" style="6" customWidth="1"/>
    <col min="3" max="3" width="20" style="6" customWidth="1"/>
    <col min="4" max="4" width="17.28515625" style="6" customWidth="1"/>
    <col min="5" max="5" width="15.7109375" style="6" customWidth="1"/>
    <col min="6" max="8" width="18.28515625" style="6" customWidth="1"/>
    <col min="9" max="16384" width="9.140625" style="6"/>
  </cols>
  <sheetData>
    <row r="1" spans="2:8" x14ac:dyDescent="0.2">
      <c r="H1" s="40" t="s">
        <v>753</v>
      </c>
    </row>
    <row r="2" spans="2:8" x14ac:dyDescent="0.2">
      <c r="H2" s="40"/>
    </row>
    <row r="3" spans="2:8" ht="18.75" customHeight="1" x14ac:dyDescent="0.2">
      <c r="B3" s="912" t="s">
        <v>836</v>
      </c>
      <c r="C3" s="913"/>
      <c r="D3" s="913"/>
      <c r="E3" s="913"/>
      <c r="F3" s="913"/>
      <c r="G3" s="913"/>
      <c r="H3" s="913"/>
    </row>
    <row r="4" spans="2:8" ht="3.75" customHeight="1" x14ac:dyDescent="0.2">
      <c r="B4" s="913"/>
      <c r="C4" s="913"/>
      <c r="D4" s="913"/>
      <c r="E4" s="913"/>
      <c r="F4" s="913"/>
      <c r="G4" s="913"/>
      <c r="H4" s="913"/>
    </row>
    <row r="5" spans="2:8" ht="13.5" thickBot="1" x14ac:dyDescent="0.25"/>
    <row r="6" spans="2:8" x14ac:dyDescent="0.2">
      <c r="B6" s="916" t="s">
        <v>2</v>
      </c>
      <c r="C6" s="918" t="s">
        <v>393</v>
      </c>
      <c r="D6" s="918" t="s">
        <v>203</v>
      </c>
      <c r="E6" s="918" t="s">
        <v>344</v>
      </c>
      <c r="F6" s="918" t="s">
        <v>204</v>
      </c>
      <c r="G6" s="918" t="s">
        <v>205</v>
      </c>
      <c r="H6" s="918" t="s">
        <v>206</v>
      </c>
    </row>
    <row r="7" spans="2:8" ht="31.5" customHeight="1" thickBot="1" x14ac:dyDescent="0.25">
      <c r="B7" s="917"/>
      <c r="C7" s="919"/>
      <c r="D7" s="919"/>
      <c r="E7" s="919"/>
      <c r="F7" s="919" t="s">
        <v>204</v>
      </c>
      <c r="G7" s="919" t="s">
        <v>205</v>
      </c>
      <c r="H7" s="919" t="s">
        <v>206</v>
      </c>
    </row>
    <row r="8" spans="2:8" ht="15" customHeight="1" x14ac:dyDescent="0.2">
      <c r="B8" s="412">
        <v>1</v>
      </c>
      <c r="C8" s="741" t="s">
        <v>926</v>
      </c>
      <c r="D8" s="742">
        <v>3</v>
      </c>
      <c r="E8" s="742">
        <v>3</v>
      </c>
      <c r="F8" s="743">
        <v>4</v>
      </c>
      <c r="G8" s="743">
        <v>3</v>
      </c>
      <c r="H8" s="743">
        <v>1</v>
      </c>
    </row>
    <row r="9" spans="2:8" ht="15" customHeight="1" x14ac:dyDescent="0.2">
      <c r="B9" s="413">
        <v>2</v>
      </c>
      <c r="C9" s="744" t="s">
        <v>927</v>
      </c>
      <c r="D9" s="742">
        <v>7</v>
      </c>
      <c r="E9" s="742">
        <v>7</v>
      </c>
      <c r="F9" s="745">
        <v>4</v>
      </c>
      <c r="G9" s="745">
        <v>5</v>
      </c>
      <c r="H9" s="745">
        <v>0</v>
      </c>
    </row>
    <row r="10" spans="2:8" ht="15" customHeight="1" x14ac:dyDescent="0.2">
      <c r="B10" s="413">
        <v>3</v>
      </c>
      <c r="C10" s="744" t="s">
        <v>928</v>
      </c>
      <c r="D10" s="746">
        <v>5</v>
      </c>
      <c r="E10" s="746">
        <v>5</v>
      </c>
      <c r="F10" s="745">
        <v>4</v>
      </c>
      <c r="G10" s="745">
        <v>3</v>
      </c>
      <c r="H10" s="745">
        <v>2</v>
      </c>
    </row>
    <row r="11" spans="2:8" ht="15" customHeight="1" x14ac:dyDescent="0.2">
      <c r="B11" s="413">
        <v>4</v>
      </c>
      <c r="C11" s="744" t="s">
        <v>929</v>
      </c>
      <c r="D11" s="746">
        <v>8</v>
      </c>
      <c r="E11" s="746">
        <v>16</v>
      </c>
      <c r="F11" s="745">
        <v>11</v>
      </c>
      <c r="G11" s="745">
        <v>7</v>
      </c>
      <c r="H11" s="745">
        <v>3</v>
      </c>
    </row>
    <row r="12" spans="2:8" ht="15" customHeight="1" x14ac:dyDescent="0.2">
      <c r="B12" s="413">
        <v>5</v>
      </c>
      <c r="C12" s="747" t="s">
        <v>930</v>
      </c>
      <c r="D12" s="746">
        <v>3</v>
      </c>
      <c r="E12" s="746">
        <v>8</v>
      </c>
      <c r="F12" s="745">
        <v>7</v>
      </c>
      <c r="G12" s="745">
        <v>6</v>
      </c>
      <c r="H12" s="745">
        <v>1</v>
      </c>
    </row>
    <row r="13" spans="2:8" ht="15" customHeight="1" x14ac:dyDescent="0.2">
      <c r="B13" s="413">
        <v>6</v>
      </c>
      <c r="C13" s="414"/>
      <c r="D13" s="414"/>
      <c r="E13" s="414"/>
      <c r="F13" s="414"/>
      <c r="G13" s="414"/>
      <c r="H13" s="414"/>
    </row>
    <row r="14" spans="2:8" ht="15" customHeight="1" x14ac:dyDescent="0.2">
      <c r="B14" s="413">
        <v>7</v>
      </c>
      <c r="C14" s="414"/>
      <c r="D14" s="414"/>
      <c r="E14" s="414"/>
      <c r="F14" s="414"/>
      <c r="G14" s="414"/>
      <c r="H14" s="414"/>
    </row>
    <row r="15" spans="2:8" ht="15" customHeight="1" x14ac:dyDescent="0.2">
      <c r="B15" s="413">
        <v>8</v>
      </c>
      <c r="C15" s="414"/>
      <c r="D15" s="414"/>
      <c r="E15" s="414"/>
      <c r="F15" s="414"/>
      <c r="G15" s="414"/>
      <c r="H15" s="414"/>
    </row>
    <row r="16" spans="2:8" ht="15" customHeight="1" x14ac:dyDescent="0.2">
      <c r="B16" s="413">
        <v>9</v>
      </c>
      <c r="C16" s="414"/>
      <c r="D16" s="414"/>
      <c r="E16" s="414"/>
      <c r="F16" s="414"/>
      <c r="G16" s="414"/>
      <c r="H16" s="414"/>
    </row>
    <row r="17" spans="2:8" ht="15" customHeight="1" x14ac:dyDescent="0.2">
      <c r="B17" s="413">
        <v>10</v>
      </c>
      <c r="C17" s="414"/>
      <c r="D17" s="414"/>
      <c r="E17" s="414"/>
      <c r="F17" s="414"/>
      <c r="G17" s="414"/>
      <c r="H17" s="414"/>
    </row>
    <row r="18" spans="2:8" ht="15" customHeight="1" x14ac:dyDescent="0.2">
      <c r="B18" s="413">
        <v>11</v>
      </c>
      <c r="C18" s="414"/>
      <c r="D18" s="414"/>
      <c r="E18" s="414"/>
      <c r="F18" s="414"/>
      <c r="G18" s="414"/>
      <c r="H18" s="414"/>
    </row>
    <row r="19" spans="2:8" ht="15" customHeight="1" x14ac:dyDescent="0.2">
      <c r="B19" s="413">
        <v>12</v>
      </c>
      <c r="C19" s="414"/>
      <c r="D19" s="414"/>
      <c r="E19" s="414"/>
      <c r="F19" s="414"/>
      <c r="G19" s="414"/>
      <c r="H19" s="414"/>
    </row>
    <row r="20" spans="2:8" ht="15" customHeight="1" x14ac:dyDescent="0.2">
      <c r="B20" s="413">
        <v>13</v>
      </c>
      <c r="C20" s="414"/>
      <c r="D20" s="414"/>
      <c r="E20" s="414"/>
      <c r="F20" s="414"/>
      <c r="G20" s="414"/>
      <c r="H20" s="414"/>
    </row>
    <row r="21" spans="2:8" ht="15" customHeight="1" x14ac:dyDescent="0.2">
      <c r="B21" s="413">
        <v>14</v>
      </c>
      <c r="C21" s="414"/>
      <c r="D21" s="414"/>
      <c r="E21" s="414"/>
      <c r="F21" s="414"/>
      <c r="G21" s="414"/>
      <c r="H21" s="414"/>
    </row>
    <row r="22" spans="2:8" ht="15" customHeight="1" x14ac:dyDescent="0.2">
      <c r="B22" s="413">
        <v>15</v>
      </c>
      <c r="C22" s="414"/>
      <c r="D22" s="414"/>
      <c r="E22" s="414"/>
      <c r="F22" s="414"/>
      <c r="G22" s="414"/>
      <c r="H22" s="414"/>
    </row>
    <row r="23" spans="2:8" ht="15" customHeight="1" x14ac:dyDescent="0.2">
      <c r="B23" s="413">
        <v>16</v>
      </c>
      <c r="C23" s="414"/>
      <c r="D23" s="414"/>
      <c r="E23" s="414"/>
      <c r="F23" s="414"/>
      <c r="G23" s="414"/>
      <c r="H23" s="414"/>
    </row>
    <row r="24" spans="2:8" ht="15" customHeight="1" x14ac:dyDescent="0.2">
      <c r="B24" s="413">
        <v>17</v>
      </c>
      <c r="C24" s="414"/>
      <c r="D24" s="414"/>
      <c r="E24" s="414"/>
      <c r="F24" s="414"/>
      <c r="G24" s="414"/>
      <c r="H24" s="414"/>
    </row>
    <row r="25" spans="2:8" ht="15" customHeight="1" x14ac:dyDescent="0.2">
      <c r="B25" s="413">
        <v>18</v>
      </c>
      <c r="C25" s="414"/>
      <c r="D25" s="414"/>
      <c r="E25" s="414"/>
      <c r="F25" s="414"/>
      <c r="G25" s="414"/>
      <c r="H25" s="414"/>
    </row>
    <row r="26" spans="2:8" ht="15" customHeight="1" x14ac:dyDescent="0.2">
      <c r="B26" s="413">
        <v>19</v>
      </c>
      <c r="C26" s="414"/>
      <c r="D26" s="414"/>
      <c r="E26" s="414"/>
      <c r="F26" s="414"/>
      <c r="G26" s="414"/>
      <c r="H26" s="414"/>
    </row>
    <row r="27" spans="2:8" ht="15" customHeight="1" x14ac:dyDescent="0.2">
      <c r="B27" s="413">
        <v>20</v>
      </c>
      <c r="C27" s="414"/>
      <c r="D27" s="414"/>
      <c r="E27" s="414"/>
      <c r="F27" s="414"/>
      <c r="G27" s="414"/>
      <c r="H27" s="414"/>
    </row>
    <row r="28" spans="2:8" ht="15" customHeight="1" x14ac:dyDescent="0.2">
      <c r="B28" s="413">
        <v>21</v>
      </c>
      <c r="C28" s="414"/>
      <c r="D28" s="414"/>
      <c r="E28" s="414"/>
      <c r="F28" s="414"/>
      <c r="G28" s="414"/>
      <c r="H28" s="414"/>
    </row>
    <row r="29" spans="2:8" ht="15" customHeight="1" thickBot="1" x14ac:dyDescent="0.25">
      <c r="B29" s="415" t="s">
        <v>345</v>
      </c>
      <c r="C29" s="416"/>
      <c r="D29" s="416"/>
      <c r="E29" s="416"/>
      <c r="F29" s="416"/>
      <c r="G29" s="416"/>
      <c r="H29" s="416"/>
    </row>
    <row r="30" spans="2:8" ht="15" customHeight="1" thickBot="1" x14ac:dyDescent="0.25">
      <c r="B30" s="914" t="s">
        <v>207</v>
      </c>
      <c r="C30" s="915"/>
      <c r="D30" s="417">
        <f>SUM(D8:D29)</f>
        <v>26</v>
      </c>
      <c r="E30" s="417">
        <f>SUM(E8:E29)</f>
        <v>39</v>
      </c>
      <c r="F30" s="417">
        <f>SUM(F8:F29)</f>
        <v>30</v>
      </c>
      <c r="G30" s="417">
        <f>SUM(G8:G29)</f>
        <v>24</v>
      </c>
      <c r="H30" s="417">
        <f>SUM(H8:H29)</f>
        <v>7</v>
      </c>
    </row>
  </sheetData>
  <mergeCells count="9">
    <mergeCell ref="B3:H4"/>
    <mergeCell ref="B30:C30"/>
    <mergeCell ref="B6:B7"/>
    <mergeCell ref="C6:C7"/>
    <mergeCell ref="D6:D7"/>
    <mergeCell ref="F6:F7"/>
    <mergeCell ref="G6:G7"/>
    <mergeCell ref="H6:H7"/>
    <mergeCell ref="E6:E7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theme="6" tint="0.59999389629810485"/>
  </sheetPr>
  <dimension ref="B1:M34"/>
  <sheetViews>
    <sheetView showGridLines="0" zoomScale="85" zoomScaleNormal="85" workbookViewId="0">
      <selection activeCell="L15" sqref="L15"/>
    </sheetView>
  </sheetViews>
  <sheetFormatPr defaultRowHeight="15" x14ac:dyDescent="0.2"/>
  <cols>
    <col min="1" max="1" width="3.7109375" style="4" customWidth="1"/>
    <col min="2" max="2" width="8.28515625" style="4" customWidth="1"/>
    <col min="3" max="3" width="14.85546875" style="4" customWidth="1"/>
    <col min="4" max="7" width="14.28515625" style="4" customWidth="1"/>
    <col min="8" max="8" width="7" style="4" customWidth="1"/>
    <col min="9" max="9" width="8" style="4" customWidth="1"/>
    <col min="10" max="10" width="20.140625" style="4" customWidth="1"/>
    <col min="11" max="13" width="14.28515625" style="4" customWidth="1"/>
    <col min="14" max="16384" width="9.140625" style="4"/>
  </cols>
  <sheetData>
    <row r="1" spans="2:13" ht="15.75" x14ac:dyDescent="0.25">
      <c r="L1" s="45" t="s">
        <v>359</v>
      </c>
    </row>
    <row r="4" spans="2:13" ht="20.25" customHeight="1" x14ac:dyDescent="0.2">
      <c r="B4" s="920" t="s">
        <v>0</v>
      </c>
      <c r="C4" s="920"/>
      <c r="D4" s="920"/>
      <c r="E4" s="920"/>
      <c r="F4" s="920"/>
      <c r="G4" s="920"/>
      <c r="H4" s="146"/>
      <c r="I4" s="920" t="s">
        <v>1</v>
      </c>
      <c r="J4" s="920"/>
      <c r="K4" s="920"/>
      <c r="L4" s="920"/>
      <c r="M4" s="146"/>
    </row>
    <row r="5" spans="2:13" ht="11.25" customHeight="1" thickBot="1" x14ac:dyDescent="0.25">
      <c r="B5" s="145"/>
      <c r="C5" s="145"/>
      <c r="D5" s="145"/>
      <c r="E5" s="145"/>
      <c r="F5" s="145"/>
      <c r="G5" s="145"/>
      <c r="H5" s="146"/>
      <c r="I5" s="147"/>
      <c r="J5" s="147"/>
      <c r="K5" s="147"/>
      <c r="L5" s="147"/>
      <c r="M5" s="146"/>
    </row>
    <row r="6" spans="2:13" ht="34.5" customHeight="1" thickBot="1" x14ac:dyDescent="0.25">
      <c r="B6" s="929" t="s">
        <v>2</v>
      </c>
      <c r="C6" s="927" t="s">
        <v>64</v>
      </c>
      <c r="D6" s="931" t="s">
        <v>351</v>
      </c>
      <c r="E6" s="931"/>
      <c r="F6" s="934" t="s">
        <v>754</v>
      </c>
      <c r="G6" s="935"/>
      <c r="H6" s="148"/>
      <c r="I6" s="929" t="s">
        <v>2</v>
      </c>
      <c r="J6" s="927" t="s">
        <v>64</v>
      </c>
      <c r="K6" s="927" t="s">
        <v>804</v>
      </c>
      <c r="L6" s="932" t="s">
        <v>838</v>
      </c>
      <c r="M6" s="119"/>
    </row>
    <row r="7" spans="2:13" ht="40.5" customHeight="1" thickBot="1" x14ac:dyDescent="0.25">
      <c r="B7" s="930"/>
      <c r="C7" s="928"/>
      <c r="D7" s="178" t="s">
        <v>803</v>
      </c>
      <c r="E7" s="179" t="s">
        <v>837</v>
      </c>
      <c r="F7" s="180" t="s">
        <v>803</v>
      </c>
      <c r="G7" s="179" t="s">
        <v>837</v>
      </c>
      <c r="H7" s="148"/>
      <c r="I7" s="930"/>
      <c r="J7" s="928"/>
      <c r="K7" s="928"/>
      <c r="L7" s="933"/>
      <c r="M7" s="119"/>
    </row>
    <row r="8" spans="2:13" ht="30" customHeight="1" x14ac:dyDescent="0.2">
      <c r="B8" s="149">
        <v>1</v>
      </c>
      <c r="C8" s="150" t="s">
        <v>3</v>
      </c>
      <c r="D8" s="748">
        <v>5</v>
      </c>
      <c r="E8" s="749">
        <v>4</v>
      </c>
      <c r="F8" s="152">
        <v>3</v>
      </c>
      <c r="G8" s="153">
        <v>3</v>
      </c>
      <c r="H8" s="148"/>
      <c r="I8" s="154">
        <v>1</v>
      </c>
      <c r="J8" s="155" t="s">
        <v>4</v>
      </c>
      <c r="K8" s="748">
        <v>3</v>
      </c>
      <c r="L8" s="749">
        <v>3</v>
      </c>
      <c r="M8" s="119"/>
    </row>
    <row r="9" spans="2:13" ht="30" customHeight="1" x14ac:dyDescent="0.2">
      <c r="B9" s="156">
        <v>2</v>
      </c>
      <c r="C9" s="157" t="s">
        <v>6</v>
      </c>
      <c r="D9" s="750">
        <v>1</v>
      </c>
      <c r="E9" s="751">
        <v>1</v>
      </c>
      <c r="F9" s="158"/>
      <c r="G9" s="159"/>
      <c r="H9" s="119"/>
      <c r="I9" s="156">
        <v>2</v>
      </c>
      <c r="J9" s="157" t="s">
        <v>253</v>
      </c>
      <c r="K9" s="750">
        <v>1</v>
      </c>
      <c r="L9" s="751">
        <v>1</v>
      </c>
      <c r="M9" s="119"/>
    </row>
    <row r="10" spans="2:13" ht="30" customHeight="1" x14ac:dyDescent="0.2">
      <c r="B10" s="156">
        <v>3</v>
      </c>
      <c r="C10" s="157" t="s">
        <v>8</v>
      </c>
      <c r="D10" s="750">
        <v>0</v>
      </c>
      <c r="E10" s="751">
        <v>0</v>
      </c>
      <c r="F10" s="160"/>
      <c r="G10" s="75"/>
      <c r="H10" s="119"/>
      <c r="I10" s="156">
        <v>3</v>
      </c>
      <c r="J10" s="157" t="s">
        <v>9</v>
      </c>
      <c r="K10" s="750">
        <v>13</v>
      </c>
      <c r="L10" s="751">
        <v>16</v>
      </c>
      <c r="M10" s="119"/>
    </row>
    <row r="11" spans="2:13" ht="30" customHeight="1" x14ac:dyDescent="0.2">
      <c r="B11" s="156">
        <v>4</v>
      </c>
      <c r="C11" s="157" t="s">
        <v>11</v>
      </c>
      <c r="D11" s="750">
        <v>15</v>
      </c>
      <c r="E11" s="751">
        <v>11</v>
      </c>
      <c r="F11" s="158"/>
      <c r="G11" s="97"/>
      <c r="H11" s="119"/>
      <c r="I11" s="156">
        <v>4</v>
      </c>
      <c r="J11" s="157" t="s">
        <v>12</v>
      </c>
      <c r="K11" s="750">
        <v>10</v>
      </c>
      <c r="L11" s="751">
        <v>16</v>
      </c>
      <c r="M11" s="119"/>
    </row>
    <row r="12" spans="2:13" ht="30" customHeight="1" thickBot="1" x14ac:dyDescent="0.25">
      <c r="B12" s="156">
        <v>5</v>
      </c>
      <c r="C12" s="157" t="s">
        <v>14</v>
      </c>
      <c r="D12" s="750">
        <v>0</v>
      </c>
      <c r="E12" s="751">
        <v>4</v>
      </c>
      <c r="F12" s="161"/>
      <c r="G12" s="162"/>
      <c r="H12" s="119"/>
      <c r="I12" s="163">
        <v>5</v>
      </c>
      <c r="J12" s="164" t="s">
        <v>346</v>
      </c>
      <c r="K12" s="754">
        <v>4</v>
      </c>
      <c r="L12" s="755">
        <v>3</v>
      </c>
      <c r="M12" s="119"/>
    </row>
    <row r="13" spans="2:13" ht="30" customHeight="1" x14ac:dyDescent="0.2">
      <c r="B13" s="156">
        <v>6</v>
      </c>
      <c r="C13" s="157" t="s">
        <v>16</v>
      </c>
      <c r="D13" s="750">
        <v>2</v>
      </c>
      <c r="E13" s="751">
        <v>3</v>
      </c>
      <c r="F13" s="161"/>
      <c r="G13" s="162"/>
      <c r="H13" s="119"/>
      <c r="I13" s="921" t="s">
        <v>21</v>
      </c>
      <c r="J13" s="922"/>
      <c r="K13" s="185">
        <f>SUM(K8:K12)</f>
        <v>31</v>
      </c>
      <c r="L13" s="186">
        <f>SUM(L8:L12)</f>
        <v>39</v>
      </c>
      <c r="M13" s="119"/>
    </row>
    <row r="14" spans="2:13" ht="30" customHeight="1" thickBot="1" x14ac:dyDescent="0.25">
      <c r="B14" s="166">
        <v>7</v>
      </c>
      <c r="C14" s="164" t="s">
        <v>18</v>
      </c>
      <c r="D14" s="752">
        <v>8</v>
      </c>
      <c r="E14" s="753">
        <v>16</v>
      </c>
      <c r="F14" s="167"/>
      <c r="G14" s="168"/>
      <c r="H14" s="119"/>
      <c r="I14" s="923" t="s">
        <v>19</v>
      </c>
      <c r="J14" s="924"/>
      <c r="K14" s="187">
        <v>49</v>
      </c>
      <c r="L14" s="188">
        <v>45</v>
      </c>
      <c r="M14" s="119"/>
    </row>
    <row r="15" spans="2:13" ht="30" customHeight="1" thickBot="1" x14ac:dyDescent="0.25">
      <c r="B15" s="925" t="s">
        <v>21</v>
      </c>
      <c r="C15" s="926"/>
      <c r="D15" s="181">
        <f>SUM(D8:D14)</f>
        <v>31</v>
      </c>
      <c r="E15" s="182">
        <f>SUM(E8:E14)</f>
        <v>39</v>
      </c>
      <c r="F15" s="183">
        <v>3</v>
      </c>
      <c r="G15" s="184">
        <v>3</v>
      </c>
      <c r="H15" s="119"/>
      <c r="I15" s="169"/>
      <c r="J15" s="25"/>
      <c r="K15" s="119"/>
      <c r="L15" s="119"/>
      <c r="M15" s="119"/>
    </row>
    <row r="16" spans="2:13" ht="21.75" customHeight="1" x14ac:dyDescent="0.2">
      <c r="B16" s="169"/>
      <c r="C16" s="25"/>
      <c r="D16" s="119"/>
      <c r="E16" s="119"/>
      <c r="F16" s="119"/>
      <c r="G16" s="119"/>
      <c r="H16" s="119"/>
      <c r="I16" s="119"/>
      <c r="J16" s="25"/>
      <c r="K16" s="119"/>
      <c r="L16" s="119"/>
      <c r="M16" s="119"/>
    </row>
    <row r="17" spans="2:13" x14ac:dyDescent="0.2">
      <c r="C17" s="170"/>
      <c r="D17" s="119"/>
      <c r="E17" s="119"/>
      <c r="F17" s="119"/>
      <c r="G17" s="119"/>
      <c r="H17" s="119"/>
      <c r="I17" s="119"/>
      <c r="J17" s="119"/>
      <c r="K17" s="119"/>
      <c r="L17" s="119"/>
      <c r="M17" s="119"/>
    </row>
    <row r="18" spans="2:13" ht="18.75" customHeight="1" x14ac:dyDescent="0.25">
      <c r="B18" s="936" t="s">
        <v>199</v>
      </c>
      <c r="C18" s="936"/>
      <c r="D18" s="936"/>
      <c r="E18" s="936"/>
      <c r="F18" s="936"/>
      <c r="G18" s="936"/>
      <c r="H18" s="119"/>
      <c r="I18" s="920" t="s">
        <v>239</v>
      </c>
      <c r="J18" s="920"/>
      <c r="K18" s="920"/>
      <c r="L18" s="920"/>
      <c r="M18" s="119"/>
    </row>
    <row r="19" spans="2:13" ht="18.75" customHeight="1" thickBot="1" x14ac:dyDescent="0.3">
      <c r="F19" s="171"/>
      <c r="G19" s="171"/>
    </row>
    <row r="20" spans="2:13" ht="31.5" customHeight="1" thickBot="1" x14ac:dyDescent="0.3">
      <c r="B20" s="929" t="s">
        <v>2</v>
      </c>
      <c r="C20" s="927" t="s">
        <v>64</v>
      </c>
      <c r="D20" s="931" t="s">
        <v>351</v>
      </c>
      <c r="E20" s="931"/>
      <c r="F20" s="934" t="s">
        <v>754</v>
      </c>
      <c r="G20" s="935"/>
      <c r="I20" s="929" t="s">
        <v>2</v>
      </c>
      <c r="J20" s="937" t="s">
        <v>64</v>
      </c>
      <c r="K20" s="927" t="s">
        <v>804</v>
      </c>
      <c r="L20" s="932" t="s">
        <v>838</v>
      </c>
      <c r="M20" s="172"/>
    </row>
    <row r="21" spans="2:13" ht="34.5" customHeight="1" thickBot="1" x14ac:dyDescent="0.25">
      <c r="B21" s="930"/>
      <c r="C21" s="928"/>
      <c r="D21" s="178" t="s">
        <v>803</v>
      </c>
      <c r="E21" s="179" t="s">
        <v>837</v>
      </c>
      <c r="F21" s="189" t="s">
        <v>803</v>
      </c>
      <c r="G21" s="190" t="s">
        <v>837</v>
      </c>
      <c r="I21" s="930"/>
      <c r="J21" s="938"/>
      <c r="K21" s="928"/>
      <c r="L21" s="933"/>
    </row>
    <row r="22" spans="2:13" ht="30" customHeight="1" x14ac:dyDescent="0.2">
      <c r="B22" s="173">
        <v>1</v>
      </c>
      <c r="C22" s="155" t="s">
        <v>254</v>
      </c>
      <c r="D22" s="151">
        <v>20</v>
      </c>
      <c r="E22" s="97">
        <v>29</v>
      </c>
      <c r="F22" s="152">
        <v>1</v>
      </c>
      <c r="G22" s="174">
        <v>1</v>
      </c>
      <c r="I22" s="173">
        <v>1</v>
      </c>
      <c r="J22" s="175" t="s">
        <v>5</v>
      </c>
      <c r="K22" s="756">
        <v>7</v>
      </c>
      <c r="L22" s="749">
        <v>10</v>
      </c>
    </row>
    <row r="23" spans="2:13" ht="30" customHeight="1" thickBot="1" x14ac:dyDescent="0.25">
      <c r="B23" s="166">
        <v>2</v>
      </c>
      <c r="C23" s="164" t="s">
        <v>255</v>
      </c>
      <c r="D23" s="123">
        <v>11</v>
      </c>
      <c r="E23" s="77">
        <v>10</v>
      </c>
      <c r="F23" s="176">
        <v>2</v>
      </c>
      <c r="G23" s="177">
        <v>2</v>
      </c>
      <c r="I23" s="156">
        <v>2</v>
      </c>
      <c r="J23" s="157" t="s">
        <v>7</v>
      </c>
      <c r="K23" s="757">
        <v>3</v>
      </c>
      <c r="L23" s="751">
        <v>5</v>
      </c>
    </row>
    <row r="24" spans="2:13" ht="30" customHeight="1" thickBot="1" x14ac:dyDescent="0.25">
      <c r="B24" s="925" t="s">
        <v>21</v>
      </c>
      <c r="C24" s="926"/>
      <c r="D24" s="181">
        <f>SUM(D22:D23)</f>
        <v>31</v>
      </c>
      <c r="E24" s="182">
        <f>SUM(E22:E23)</f>
        <v>39</v>
      </c>
      <c r="F24" s="183">
        <f>SUM(F22:F23)</f>
        <v>3</v>
      </c>
      <c r="G24" s="184">
        <f>SUM(G22:G23)</f>
        <v>3</v>
      </c>
      <c r="I24" s="156">
        <v>3</v>
      </c>
      <c r="J24" s="157" t="s">
        <v>10</v>
      </c>
      <c r="K24" s="757">
        <v>4</v>
      </c>
      <c r="L24" s="751">
        <v>4</v>
      </c>
    </row>
    <row r="25" spans="2:13" ht="30" customHeight="1" x14ac:dyDescent="0.2">
      <c r="B25" s="169"/>
      <c r="I25" s="156">
        <v>4</v>
      </c>
      <c r="J25" s="157" t="s">
        <v>13</v>
      </c>
      <c r="K25" s="757">
        <v>7</v>
      </c>
      <c r="L25" s="751">
        <v>7</v>
      </c>
    </row>
    <row r="26" spans="2:13" ht="30" customHeight="1" x14ac:dyDescent="0.2">
      <c r="I26" s="156">
        <v>5</v>
      </c>
      <c r="J26" s="157" t="s">
        <v>15</v>
      </c>
      <c r="K26" s="757">
        <v>3</v>
      </c>
      <c r="L26" s="751">
        <v>5</v>
      </c>
    </row>
    <row r="27" spans="2:13" ht="30" customHeight="1" x14ac:dyDescent="0.2">
      <c r="I27" s="156">
        <v>6</v>
      </c>
      <c r="J27" s="157" t="s">
        <v>17</v>
      </c>
      <c r="K27" s="757">
        <v>2</v>
      </c>
      <c r="L27" s="751">
        <v>3</v>
      </c>
    </row>
    <row r="28" spans="2:13" ht="30" customHeight="1" x14ac:dyDescent="0.2">
      <c r="I28" s="156">
        <v>7</v>
      </c>
      <c r="J28" s="157" t="s">
        <v>20</v>
      </c>
      <c r="K28" s="757">
        <v>2</v>
      </c>
      <c r="L28" s="751">
        <v>4</v>
      </c>
    </row>
    <row r="29" spans="2:13" ht="30" customHeight="1" thickBot="1" x14ac:dyDescent="0.25">
      <c r="I29" s="166">
        <v>8</v>
      </c>
      <c r="J29" s="164" t="s">
        <v>22</v>
      </c>
      <c r="K29" s="758">
        <v>3</v>
      </c>
      <c r="L29" s="753">
        <v>1</v>
      </c>
    </row>
    <row r="30" spans="2:13" ht="30" customHeight="1" thickBot="1" x14ac:dyDescent="0.25">
      <c r="I30" s="191"/>
      <c r="J30" s="192" t="s">
        <v>21</v>
      </c>
      <c r="K30" s="193">
        <f>SUM(K22:K29)</f>
        <v>31</v>
      </c>
      <c r="L30" s="182">
        <f>SUM(L22:L29)</f>
        <v>39</v>
      </c>
    </row>
    <row r="31" spans="2:13" ht="30" customHeight="1" x14ac:dyDescent="0.2">
      <c r="I31" s="169"/>
    </row>
    <row r="32" spans="2:13" ht="26.25" customHeight="1" x14ac:dyDescent="0.2">
      <c r="I32" s="169"/>
    </row>
    <row r="33" spans="9:9" ht="16.5" customHeight="1" x14ac:dyDescent="0.2"/>
    <row r="34" spans="9:9" x14ac:dyDescent="0.2">
      <c r="I34" s="169"/>
    </row>
  </sheetData>
  <mergeCells count="24">
    <mergeCell ref="B24:C24"/>
    <mergeCell ref="I20:I21"/>
    <mergeCell ref="J20:J21"/>
    <mergeCell ref="K20:K21"/>
    <mergeCell ref="L20:L21"/>
    <mergeCell ref="B20:B21"/>
    <mergeCell ref="C20:C21"/>
    <mergeCell ref="D20:E20"/>
    <mergeCell ref="F20:G20"/>
    <mergeCell ref="I4:L4"/>
    <mergeCell ref="I13:J13"/>
    <mergeCell ref="I14:J14"/>
    <mergeCell ref="B15:C15"/>
    <mergeCell ref="I18:L18"/>
    <mergeCell ref="C6:C7"/>
    <mergeCell ref="B6:B7"/>
    <mergeCell ref="D6:E6"/>
    <mergeCell ref="B4:G4"/>
    <mergeCell ref="I6:I7"/>
    <mergeCell ref="J6:J7"/>
    <mergeCell ref="K6:K7"/>
    <mergeCell ref="L6:L7"/>
    <mergeCell ref="F6:G6"/>
    <mergeCell ref="B18:G18"/>
  </mergeCells>
  <pageMargins left="0.11811023622047245" right="0.19685039370078741" top="0.74803149606299213" bottom="0.74803149606299213" header="0.31496062992125984" footer="0.31496062992125984"/>
  <pageSetup scale="7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59999389629810485"/>
  </sheetPr>
  <dimension ref="B1:O31"/>
  <sheetViews>
    <sheetView showGridLines="0" zoomScale="85" zoomScaleNormal="85" workbookViewId="0">
      <selection activeCell="C25" sqref="C25"/>
    </sheetView>
  </sheetViews>
  <sheetFormatPr defaultRowHeight="14.25" x14ac:dyDescent="0.2"/>
  <cols>
    <col min="1" max="1" width="3" style="194" customWidth="1"/>
    <col min="2" max="2" width="9.140625" style="194"/>
    <col min="3" max="3" width="61.140625" style="194" customWidth="1"/>
    <col min="4" max="4" width="25.7109375" style="194" customWidth="1"/>
    <col min="5" max="5" width="2.28515625" style="194" customWidth="1"/>
    <col min="6" max="6" width="9.140625" style="194"/>
    <col min="7" max="7" width="69" style="194" customWidth="1"/>
    <col min="8" max="8" width="25.7109375" style="194" customWidth="1"/>
    <col min="9" max="16384" width="9.140625" style="194"/>
  </cols>
  <sheetData>
    <row r="1" spans="2:15" ht="15.75" x14ac:dyDescent="0.25">
      <c r="B1" s="4"/>
      <c r="C1" s="4"/>
      <c r="D1" s="4"/>
      <c r="E1" s="4"/>
      <c r="F1" s="4"/>
      <c r="G1" s="4"/>
      <c r="H1" s="45" t="s">
        <v>795</v>
      </c>
    </row>
    <row r="2" spans="2:15" ht="15" x14ac:dyDescent="0.2">
      <c r="B2" s="4"/>
      <c r="C2" s="4"/>
      <c r="D2" s="4"/>
      <c r="E2" s="4"/>
      <c r="F2" s="4"/>
      <c r="G2" s="4"/>
      <c r="H2" s="105"/>
    </row>
    <row r="3" spans="2:15" ht="15" x14ac:dyDescent="0.2">
      <c r="B3" s="4"/>
      <c r="C3" s="4"/>
      <c r="D3" s="4"/>
      <c r="E3" s="4"/>
      <c r="F3" s="4"/>
      <c r="G3" s="4"/>
      <c r="H3" s="4"/>
    </row>
    <row r="4" spans="2:15" ht="18" x14ac:dyDescent="0.25">
      <c r="B4" s="899" t="s">
        <v>63</v>
      </c>
      <c r="C4" s="899"/>
      <c r="D4" s="899"/>
      <c r="E4" s="899"/>
      <c r="F4" s="899"/>
      <c r="G4" s="899"/>
      <c r="H4" s="899"/>
    </row>
    <row r="5" spans="2:15" ht="16.5" thickBot="1" x14ac:dyDescent="0.3">
      <c r="B5" s="59"/>
      <c r="C5" s="59"/>
      <c r="D5" s="59"/>
      <c r="E5" s="59"/>
      <c r="F5" s="4"/>
      <c r="G5" s="4"/>
      <c r="H5" s="4"/>
    </row>
    <row r="6" spans="2:15" ht="21" customHeight="1" x14ac:dyDescent="0.2">
      <c r="B6" s="904" t="s">
        <v>47</v>
      </c>
      <c r="C6" s="942" t="s">
        <v>62</v>
      </c>
      <c r="D6" s="910" t="s">
        <v>49</v>
      </c>
      <c r="E6" s="945"/>
      <c r="F6" s="904" t="s">
        <v>47</v>
      </c>
      <c r="G6" s="942" t="s">
        <v>62</v>
      </c>
      <c r="H6" s="910" t="s">
        <v>49</v>
      </c>
    </row>
    <row r="7" spans="2:15" ht="25.5" customHeight="1" thickBot="1" x14ac:dyDescent="0.25">
      <c r="B7" s="905"/>
      <c r="C7" s="943"/>
      <c r="D7" s="911"/>
      <c r="E7" s="946"/>
      <c r="F7" s="905"/>
      <c r="G7" s="943"/>
      <c r="H7" s="911"/>
      <c r="I7" s="939"/>
      <c r="J7" s="944"/>
      <c r="K7" s="939"/>
      <c r="L7" s="944"/>
      <c r="M7" s="939"/>
      <c r="N7" s="939"/>
      <c r="O7" s="939"/>
    </row>
    <row r="8" spans="2:15" ht="30" customHeight="1" thickBot="1" x14ac:dyDescent="0.25">
      <c r="B8" s="460"/>
      <c r="C8" s="231" t="s">
        <v>806</v>
      </c>
      <c r="D8" s="232">
        <v>31</v>
      </c>
      <c r="E8" s="195"/>
      <c r="F8" s="229"/>
      <c r="G8" s="227" t="s">
        <v>844</v>
      </c>
      <c r="H8" s="228">
        <v>35</v>
      </c>
      <c r="I8" s="939"/>
      <c r="J8" s="944"/>
      <c r="K8" s="939"/>
      <c r="L8" s="944"/>
      <c r="M8" s="939"/>
      <c r="N8" s="939"/>
      <c r="O8" s="939"/>
    </row>
    <row r="9" spans="2:15" s="201" customFormat="1" ht="30" customHeight="1" x14ac:dyDescent="0.2">
      <c r="B9" s="196"/>
      <c r="C9" s="197" t="s">
        <v>839</v>
      </c>
      <c r="D9" s="198"/>
      <c r="E9" s="199"/>
      <c r="F9" s="200"/>
      <c r="G9" s="197" t="s">
        <v>845</v>
      </c>
      <c r="H9" s="132"/>
      <c r="I9" s="944"/>
      <c r="J9" s="944"/>
      <c r="K9" s="939"/>
      <c r="L9" s="944"/>
      <c r="M9" s="939"/>
      <c r="N9" s="939"/>
      <c r="O9" s="939"/>
    </row>
    <row r="10" spans="2:15" ht="30" customHeight="1" x14ac:dyDescent="0.2">
      <c r="B10" s="202" t="s">
        <v>67</v>
      </c>
      <c r="C10" s="203" t="s">
        <v>996</v>
      </c>
      <c r="D10" s="204">
        <v>1</v>
      </c>
      <c r="E10" s="205"/>
      <c r="F10" s="206" t="s">
        <v>67</v>
      </c>
      <c r="G10" s="203" t="s">
        <v>44</v>
      </c>
      <c r="H10" s="138"/>
    </row>
    <row r="11" spans="2:15" ht="30" customHeight="1" x14ac:dyDescent="0.2">
      <c r="B11" s="202" t="s">
        <v>70</v>
      </c>
      <c r="C11" s="207"/>
      <c r="D11" s="204"/>
      <c r="E11" s="205"/>
      <c r="F11" s="206" t="s">
        <v>70</v>
      </c>
      <c r="G11" s="207"/>
      <c r="H11" s="138"/>
    </row>
    <row r="12" spans="2:15" ht="30" customHeight="1" x14ac:dyDescent="0.2">
      <c r="B12" s="202" t="s">
        <v>71</v>
      </c>
      <c r="C12" s="207"/>
      <c r="D12" s="204"/>
      <c r="E12" s="205"/>
      <c r="F12" s="206" t="s">
        <v>71</v>
      </c>
      <c r="G12" s="207"/>
      <c r="H12" s="138"/>
    </row>
    <row r="13" spans="2:15" ht="30" customHeight="1" x14ac:dyDescent="0.2">
      <c r="B13" s="202" t="s">
        <v>75</v>
      </c>
      <c r="C13" s="207"/>
      <c r="D13" s="204"/>
      <c r="E13" s="205"/>
      <c r="F13" s="206" t="s">
        <v>75</v>
      </c>
      <c r="G13" s="207"/>
      <c r="H13" s="138"/>
    </row>
    <row r="14" spans="2:15" s="212" customFormat="1" ht="30" customHeight="1" x14ac:dyDescent="0.2">
      <c r="B14" s="208"/>
      <c r="C14" s="209" t="s">
        <v>840</v>
      </c>
      <c r="D14" s="204"/>
      <c r="E14" s="210"/>
      <c r="F14" s="211"/>
      <c r="G14" s="209" t="s">
        <v>846</v>
      </c>
      <c r="H14" s="138"/>
    </row>
    <row r="15" spans="2:15" ht="30" customHeight="1" x14ac:dyDescent="0.2">
      <c r="B15" s="202" t="s">
        <v>67</v>
      </c>
      <c r="C15" s="203" t="s">
        <v>985</v>
      </c>
      <c r="D15" s="204">
        <v>3</v>
      </c>
      <c r="E15" s="205"/>
      <c r="F15" s="206" t="s">
        <v>67</v>
      </c>
      <c r="G15" s="203" t="s">
        <v>986</v>
      </c>
      <c r="H15" s="138">
        <v>2</v>
      </c>
    </row>
    <row r="16" spans="2:15" ht="30" customHeight="1" thickBot="1" x14ac:dyDescent="0.25">
      <c r="B16" s="213" t="s">
        <v>70</v>
      </c>
      <c r="C16" s="214"/>
      <c r="D16" s="215"/>
      <c r="E16" s="205"/>
      <c r="F16" s="216" t="s">
        <v>70</v>
      </c>
      <c r="G16" s="214"/>
      <c r="H16" s="217"/>
    </row>
    <row r="17" spans="2:8" ht="30" customHeight="1" thickBot="1" x14ac:dyDescent="0.25">
      <c r="B17" s="226"/>
      <c r="C17" s="227" t="s">
        <v>841</v>
      </c>
      <c r="D17" s="228">
        <v>33</v>
      </c>
      <c r="E17" s="940"/>
      <c r="F17" s="230"/>
      <c r="G17" s="227" t="s">
        <v>847</v>
      </c>
      <c r="H17" s="228">
        <v>37</v>
      </c>
    </row>
    <row r="18" spans="2:8" ht="15.75" thickBot="1" x14ac:dyDescent="0.25">
      <c r="B18" s="218"/>
      <c r="C18" s="219"/>
      <c r="D18" s="220"/>
      <c r="E18" s="941"/>
      <c r="F18" s="220"/>
      <c r="G18" s="220"/>
      <c r="H18" s="221"/>
    </row>
    <row r="19" spans="2:8" x14ac:dyDescent="0.2">
      <c r="B19" s="904" t="s">
        <v>47</v>
      </c>
      <c r="C19" s="942" t="s">
        <v>62</v>
      </c>
      <c r="D19" s="910" t="s">
        <v>49</v>
      </c>
      <c r="E19" s="940"/>
      <c r="F19" s="904" t="s">
        <v>47</v>
      </c>
      <c r="G19" s="942" t="s">
        <v>62</v>
      </c>
      <c r="H19" s="910" t="s">
        <v>49</v>
      </c>
    </row>
    <row r="20" spans="2:8" ht="15" thickBot="1" x14ac:dyDescent="0.25">
      <c r="B20" s="905"/>
      <c r="C20" s="943"/>
      <c r="D20" s="911"/>
      <c r="E20" s="940"/>
      <c r="F20" s="905"/>
      <c r="G20" s="943"/>
      <c r="H20" s="911"/>
    </row>
    <row r="21" spans="2:8" ht="30" customHeight="1" thickBot="1" x14ac:dyDescent="0.25">
      <c r="B21" s="229"/>
      <c r="C21" s="227" t="s">
        <v>841</v>
      </c>
      <c r="D21" s="228">
        <v>33</v>
      </c>
      <c r="E21" s="195"/>
      <c r="F21" s="229"/>
      <c r="G21" s="227" t="s">
        <v>847</v>
      </c>
      <c r="H21" s="228">
        <v>37</v>
      </c>
    </row>
    <row r="22" spans="2:8" ht="30" customHeight="1" x14ac:dyDescent="0.2">
      <c r="B22" s="196"/>
      <c r="C22" s="197" t="s">
        <v>842</v>
      </c>
      <c r="D22" s="198"/>
      <c r="E22" s="205"/>
      <c r="F22" s="200"/>
      <c r="G22" s="197" t="s">
        <v>848</v>
      </c>
      <c r="H22" s="132"/>
    </row>
    <row r="23" spans="2:8" ht="30" customHeight="1" x14ac:dyDescent="0.2">
      <c r="B23" s="202" t="s">
        <v>67</v>
      </c>
      <c r="C23" s="203" t="s">
        <v>997</v>
      </c>
      <c r="D23" s="204">
        <v>1</v>
      </c>
      <c r="E23" s="205"/>
      <c r="F23" s="206" t="s">
        <v>67</v>
      </c>
      <c r="G23" s="203" t="s">
        <v>44</v>
      </c>
      <c r="H23" s="138"/>
    </row>
    <row r="24" spans="2:8" ht="30" customHeight="1" x14ac:dyDescent="0.2">
      <c r="B24" s="202" t="s">
        <v>70</v>
      </c>
      <c r="C24" s="207"/>
      <c r="D24" s="204"/>
      <c r="E24" s="205"/>
      <c r="F24" s="206" t="s">
        <v>70</v>
      </c>
      <c r="G24" s="207"/>
      <c r="H24" s="138"/>
    </row>
    <row r="25" spans="2:8" ht="30" customHeight="1" x14ac:dyDescent="0.2">
      <c r="B25" s="202" t="s">
        <v>71</v>
      </c>
      <c r="C25" s="207"/>
      <c r="D25" s="204"/>
      <c r="E25" s="205"/>
      <c r="F25" s="206" t="s">
        <v>71</v>
      </c>
      <c r="G25" s="207"/>
      <c r="H25" s="138"/>
    </row>
    <row r="26" spans="2:8" ht="30" customHeight="1" x14ac:dyDescent="0.2">
      <c r="B26" s="202" t="s">
        <v>75</v>
      </c>
      <c r="C26" s="207"/>
      <c r="D26" s="204"/>
      <c r="E26" s="205"/>
      <c r="F26" s="206" t="s">
        <v>75</v>
      </c>
      <c r="G26" s="207"/>
      <c r="H26" s="138"/>
    </row>
    <row r="27" spans="2:8" ht="30" customHeight="1" x14ac:dyDescent="0.2">
      <c r="B27" s="208"/>
      <c r="C27" s="209" t="s">
        <v>843</v>
      </c>
      <c r="D27" s="222"/>
      <c r="E27" s="210"/>
      <c r="F27" s="211"/>
      <c r="G27" s="209" t="s">
        <v>849</v>
      </c>
      <c r="H27" s="223"/>
    </row>
    <row r="28" spans="2:8" ht="30" customHeight="1" x14ac:dyDescent="0.2">
      <c r="B28" s="202" t="s">
        <v>67</v>
      </c>
      <c r="C28" s="203" t="s">
        <v>986</v>
      </c>
      <c r="D28" s="204">
        <v>3</v>
      </c>
      <c r="E28" s="205"/>
      <c r="F28" s="206" t="s">
        <v>67</v>
      </c>
      <c r="G28" s="203" t="s">
        <v>985</v>
      </c>
      <c r="H28" s="138">
        <v>2</v>
      </c>
    </row>
    <row r="29" spans="2:8" ht="30" customHeight="1" thickBot="1" x14ac:dyDescent="0.25">
      <c r="B29" s="213" t="s">
        <v>70</v>
      </c>
      <c r="C29" s="214"/>
      <c r="D29" s="215"/>
      <c r="E29" s="205"/>
      <c r="F29" s="216" t="s">
        <v>70</v>
      </c>
      <c r="G29" s="214"/>
      <c r="H29" s="217"/>
    </row>
    <row r="30" spans="2:8" ht="30" customHeight="1" thickBot="1" x14ac:dyDescent="0.25">
      <c r="B30" s="460"/>
      <c r="C30" s="231" t="s">
        <v>844</v>
      </c>
      <c r="D30" s="233">
        <v>35</v>
      </c>
      <c r="E30" s="224"/>
      <c r="F30" s="234"/>
      <c r="G30" s="231" t="s">
        <v>850</v>
      </c>
      <c r="H30" s="232">
        <v>39</v>
      </c>
    </row>
    <row r="31" spans="2:8" x14ac:dyDescent="0.2">
      <c r="B31" s="225"/>
      <c r="C31" s="225"/>
    </row>
  </sheetData>
  <mergeCells count="22">
    <mergeCell ref="B4:H4"/>
    <mergeCell ref="B6:B7"/>
    <mergeCell ref="C6:C7"/>
    <mergeCell ref="D6:D7"/>
    <mergeCell ref="E6:E7"/>
    <mergeCell ref="F6:F7"/>
    <mergeCell ref="G6:G7"/>
    <mergeCell ref="H6:H7"/>
    <mergeCell ref="O7:O9"/>
    <mergeCell ref="E17:E20"/>
    <mergeCell ref="B19:B20"/>
    <mergeCell ref="C19:C20"/>
    <mergeCell ref="D19:D20"/>
    <mergeCell ref="F19:F20"/>
    <mergeCell ref="G19:G20"/>
    <mergeCell ref="H19:H20"/>
    <mergeCell ref="I7:I9"/>
    <mergeCell ref="J7:J9"/>
    <mergeCell ref="K7:K9"/>
    <mergeCell ref="L7:L9"/>
    <mergeCell ref="M7:M9"/>
    <mergeCell ref="N7:N9"/>
  </mergeCells>
  <pageMargins left="0.7" right="0.7" top="0.75" bottom="0.75" header="0.3" footer="0.3"/>
  <pageSetup paperSize="9" scale="65" orientation="landscape" verticalDpi="0" r:id="rId1"/>
  <ignoredErrors>
    <ignoredError sqref="B10:B29 F10:F29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theme="6" tint="0.59999389629810485"/>
  </sheetPr>
  <dimension ref="A2:O70"/>
  <sheetViews>
    <sheetView showGridLines="0" topLeftCell="B31" zoomScale="115" zoomScaleNormal="115" workbookViewId="0">
      <selection activeCell="H46" sqref="H46"/>
    </sheetView>
  </sheetViews>
  <sheetFormatPr defaultColWidth="18" defaultRowHeight="12.75" x14ac:dyDescent="0.2"/>
  <cols>
    <col min="1" max="1" width="2.85546875" style="6" customWidth="1"/>
    <col min="2" max="2" width="11.85546875" style="6" customWidth="1"/>
    <col min="3" max="4" width="12.7109375" style="6" customWidth="1"/>
    <col min="5" max="5" width="12.5703125" style="6" customWidth="1"/>
    <col min="6" max="14" width="12.7109375" style="6" customWidth="1"/>
    <col min="15" max="15" width="13.42578125" style="6" bestFit="1" customWidth="1"/>
    <col min="16" max="254" width="9.140625" style="6" customWidth="1"/>
    <col min="255" max="16384" width="18" style="6"/>
  </cols>
  <sheetData>
    <row r="2" spans="2:14" x14ac:dyDescent="0.2">
      <c r="N2" s="40" t="s">
        <v>358</v>
      </c>
    </row>
    <row r="4" spans="2:14" ht="15.75" x14ac:dyDescent="0.2">
      <c r="B4" s="947" t="s">
        <v>851</v>
      </c>
      <c r="C4" s="947"/>
      <c r="D4" s="947"/>
      <c r="E4" s="947"/>
      <c r="F4" s="947"/>
      <c r="G4" s="947"/>
      <c r="H4" s="947"/>
      <c r="I4" s="947"/>
      <c r="J4" s="947"/>
      <c r="K4" s="947"/>
      <c r="L4" s="947"/>
      <c r="M4" s="947"/>
      <c r="N4" s="947"/>
    </row>
    <row r="5" spans="2:14" ht="13.5" thickBot="1" x14ac:dyDescent="0.25"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39" t="s">
        <v>46</v>
      </c>
    </row>
    <row r="6" spans="2:14" ht="15" customHeight="1" x14ac:dyDescent="0.2">
      <c r="B6" s="955" t="s">
        <v>852</v>
      </c>
      <c r="C6" s="958" t="s">
        <v>21</v>
      </c>
      <c r="D6" s="959"/>
      <c r="E6" s="960"/>
      <c r="F6" s="948" t="s">
        <v>347</v>
      </c>
      <c r="G6" s="949"/>
      <c r="H6" s="950"/>
      <c r="I6" s="948" t="s">
        <v>94</v>
      </c>
      <c r="J6" s="949"/>
      <c r="K6" s="950"/>
      <c r="L6" s="948" t="s">
        <v>95</v>
      </c>
      <c r="M6" s="949"/>
      <c r="N6" s="950"/>
    </row>
    <row r="7" spans="2:14" ht="12.75" customHeight="1" x14ac:dyDescent="0.2">
      <c r="B7" s="956"/>
      <c r="C7" s="952" t="s">
        <v>49</v>
      </c>
      <c r="D7" s="796" t="s">
        <v>196</v>
      </c>
      <c r="E7" s="800" t="s">
        <v>252</v>
      </c>
      <c r="F7" s="952" t="s">
        <v>49</v>
      </c>
      <c r="G7" s="796" t="s">
        <v>196</v>
      </c>
      <c r="H7" s="800" t="s">
        <v>252</v>
      </c>
      <c r="I7" s="952" t="s">
        <v>49</v>
      </c>
      <c r="J7" s="796" t="s">
        <v>196</v>
      </c>
      <c r="K7" s="800" t="s">
        <v>252</v>
      </c>
      <c r="L7" s="952" t="s">
        <v>49</v>
      </c>
      <c r="M7" s="796" t="s">
        <v>196</v>
      </c>
      <c r="N7" s="800" t="s">
        <v>252</v>
      </c>
    </row>
    <row r="8" spans="2:14" ht="21.75" customHeight="1" thickBot="1" x14ac:dyDescent="0.25">
      <c r="B8" s="957"/>
      <c r="C8" s="953"/>
      <c r="D8" s="954"/>
      <c r="E8" s="951"/>
      <c r="F8" s="953"/>
      <c r="G8" s="954"/>
      <c r="H8" s="951"/>
      <c r="I8" s="953"/>
      <c r="J8" s="954"/>
      <c r="K8" s="951"/>
      <c r="L8" s="953"/>
      <c r="M8" s="954"/>
      <c r="N8" s="951"/>
    </row>
    <row r="9" spans="2:14" ht="14.25" x14ac:dyDescent="0.2">
      <c r="B9" s="418" t="s">
        <v>96</v>
      </c>
      <c r="C9" s="419">
        <v>30</v>
      </c>
      <c r="D9" s="419">
        <v>2736810.76</v>
      </c>
      <c r="E9" s="101">
        <f>D9/C9</f>
        <v>91227.025333333324</v>
      </c>
      <c r="F9" s="420">
        <f>C9-L9</f>
        <v>29</v>
      </c>
      <c r="G9" s="92">
        <f>D9-M9</f>
        <v>2508504.4</v>
      </c>
      <c r="H9" s="103">
        <f>G9/F9</f>
        <v>86500.151724137933</v>
      </c>
      <c r="I9" s="420"/>
      <c r="J9" s="92"/>
      <c r="K9" s="103"/>
      <c r="L9" s="421">
        <v>1</v>
      </c>
      <c r="M9" s="98">
        <v>228306.36</v>
      </c>
      <c r="N9" s="98">
        <v>228306.36</v>
      </c>
    </row>
    <row r="10" spans="2:14" ht="14.25" x14ac:dyDescent="0.2">
      <c r="B10" s="422" t="s">
        <v>97</v>
      </c>
      <c r="C10" s="423">
        <v>29</v>
      </c>
      <c r="D10" s="423">
        <v>2659428.2000000002</v>
      </c>
      <c r="E10" s="101">
        <f t="shared" ref="E10:E22" si="0">D10/C10</f>
        <v>91704.420689655177</v>
      </c>
      <c r="F10" s="424">
        <f>C10-L10</f>
        <v>28</v>
      </c>
      <c r="G10" s="92">
        <f t="shared" ref="G10:G19" si="1">D10-M10</f>
        <v>2431385.08</v>
      </c>
      <c r="H10" s="103">
        <f t="shared" ref="H10:H19" si="2">G10/F10</f>
        <v>86835.181428571435</v>
      </c>
      <c r="I10" s="424"/>
      <c r="J10" s="85"/>
      <c r="K10" s="86"/>
      <c r="L10" s="425">
        <v>1</v>
      </c>
      <c r="M10" s="79">
        <v>228043.12</v>
      </c>
      <c r="N10" s="79">
        <v>228043.12</v>
      </c>
    </row>
    <row r="11" spans="2:14" ht="14.25" x14ac:dyDescent="0.2">
      <c r="B11" s="422" t="s">
        <v>98</v>
      </c>
      <c r="C11" s="423">
        <v>30</v>
      </c>
      <c r="D11" s="423">
        <v>2975071.74</v>
      </c>
      <c r="E11" s="101">
        <f t="shared" si="0"/>
        <v>99169.058000000005</v>
      </c>
      <c r="F11" s="424">
        <f t="shared" ref="F11:F19" si="3">C11-L11</f>
        <v>29</v>
      </c>
      <c r="G11" s="92">
        <f t="shared" si="1"/>
        <v>2746387.9600000004</v>
      </c>
      <c r="H11" s="103">
        <f t="shared" si="2"/>
        <v>94703.033103448295</v>
      </c>
      <c r="I11" s="424"/>
      <c r="J11" s="85"/>
      <c r="K11" s="86"/>
      <c r="L11" s="425">
        <v>1</v>
      </c>
      <c r="M11" s="79">
        <v>228683.78</v>
      </c>
      <c r="N11" s="79">
        <v>228683.78</v>
      </c>
    </row>
    <row r="12" spans="2:14" ht="14.25" x14ac:dyDescent="0.2">
      <c r="B12" s="422" t="s">
        <v>99</v>
      </c>
      <c r="C12" s="423">
        <v>30</v>
      </c>
      <c r="D12" s="423">
        <v>2897698.26</v>
      </c>
      <c r="E12" s="101">
        <f t="shared" si="0"/>
        <v>96589.941999999995</v>
      </c>
      <c r="F12" s="424">
        <f t="shared" si="3"/>
        <v>29</v>
      </c>
      <c r="G12" s="92">
        <f t="shared" si="1"/>
        <v>2668764.48</v>
      </c>
      <c r="H12" s="103">
        <f t="shared" si="2"/>
        <v>92026.361379310343</v>
      </c>
      <c r="I12" s="424"/>
      <c r="J12" s="85"/>
      <c r="K12" s="86"/>
      <c r="L12" s="425">
        <v>1</v>
      </c>
      <c r="M12" s="79">
        <v>228933.78</v>
      </c>
      <c r="N12" s="79">
        <v>228933.78</v>
      </c>
    </row>
    <row r="13" spans="2:14" ht="14.25" x14ac:dyDescent="0.2">
      <c r="B13" s="422" t="s">
        <v>100</v>
      </c>
      <c r="C13" s="423">
        <v>31</v>
      </c>
      <c r="D13" s="423">
        <v>3030263.65</v>
      </c>
      <c r="E13" s="101">
        <f t="shared" si="0"/>
        <v>97750.440322580645</v>
      </c>
      <c r="F13" s="424">
        <f t="shared" si="3"/>
        <v>30</v>
      </c>
      <c r="G13" s="92">
        <f t="shared" si="1"/>
        <v>2802249.76</v>
      </c>
      <c r="H13" s="103">
        <f t="shared" si="2"/>
        <v>93408.325333333327</v>
      </c>
      <c r="I13" s="424"/>
      <c r="J13" s="85"/>
      <c r="K13" s="86"/>
      <c r="L13" s="425">
        <v>1</v>
      </c>
      <c r="M13" s="79">
        <v>228013.89</v>
      </c>
      <c r="N13" s="79">
        <v>228013.89</v>
      </c>
    </row>
    <row r="14" spans="2:14" ht="14.25" x14ac:dyDescent="0.2">
      <c r="B14" s="422" t="s">
        <v>101</v>
      </c>
      <c r="C14" s="423">
        <v>30</v>
      </c>
      <c r="D14" s="423">
        <v>2693200.75</v>
      </c>
      <c r="E14" s="101">
        <f t="shared" si="0"/>
        <v>89773.358333333337</v>
      </c>
      <c r="F14" s="424">
        <f t="shared" si="3"/>
        <v>29</v>
      </c>
      <c r="G14" s="92">
        <f t="shared" si="1"/>
        <v>2463926.11</v>
      </c>
      <c r="H14" s="103">
        <f t="shared" si="2"/>
        <v>84962.969310344823</v>
      </c>
      <c r="I14" s="424"/>
      <c r="J14" s="85"/>
      <c r="K14" s="86"/>
      <c r="L14" s="425">
        <v>1</v>
      </c>
      <c r="M14" s="79">
        <v>229274.64</v>
      </c>
      <c r="N14" s="79">
        <v>229274.64</v>
      </c>
    </row>
    <row r="15" spans="2:14" ht="14.25" x14ac:dyDescent="0.2">
      <c r="B15" s="422" t="s">
        <v>102</v>
      </c>
      <c r="C15" s="423">
        <v>31</v>
      </c>
      <c r="D15" s="423">
        <v>3070776.79</v>
      </c>
      <c r="E15" s="101">
        <f t="shared" si="0"/>
        <v>99057.315806451617</v>
      </c>
      <c r="F15" s="424">
        <f t="shared" si="3"/>
        <v>30</v>
      </c>
      <c r="G15" s="92">
        <f t="shared" si="1"/>
        <v>2840752.15</v>
      </c>
      <c r="H15" s="103">
        <f t="shared" si="2"/>
        <v>94691.738333333327</v>
      </c>
      <c r="I15" s="424"/>
      <c r="J15" s="85"/>
      <c r="K15" s="86"/>
      <c r="L15" s="425">
        <v>1</v>
      </c>
      <c r="M15" s="79">
        <v>230024.64</v>
      </c>
      <c r="N15" s="79">
        <v>230024.64</v>
      </c>
    </row>
    <row r="16" spans="2:14" ht="14.25" x14ac:dyDescent="0.2">
      <c r="B16" s="422" t="s">
        <v>103</v>
      </c>
      <c r="C16" s="423">
        <v>31</v>
      </c>
      <c r="D16" s="423">
        <v>2979967.92</v>
      </c>
      <c r="E16" s="101">
        <f t="shared" si="0"/>
        <v>96127.997419354841</v>
      </c>
      <c r="F16" s="424">
        <f t="shared" si="3"/>
        <v>30</v>
      </c>
      <c r="G16" s="92">
        <f t="shared" si="1"/>
        <v>2750193.28</v>
      </c>
      <c r="H16" s="103">
        <f t="shared" si="2"/>
        <v>91673.109333333327</v>
      </c>
      <c r="I16" s="424"/>
      <c r="J16" s="85"/>
      <c r="K16" s="86"/>
      <c r="L16" s="425">
        <v>1</v>
      </c>
      <c r="M16" s="79">
        <v>229774.64</v>
      </c>
      <c r="N16" s="79">
        <v>229774.64</v>
      </c>
    </row>
    <row r="17" spans="1:15" ht="14.25" x14ac:dyDescent="0.2">
      <c r="B17" s="422" t="s">
        <v>104</v>
      </c>
      <c r="C17" s="423">
        <v>31</v>
      </c>
      <c r="D17" s="423">
        <v>2879942.95</v>
      </c>
      <c r="E17" s="101">
        <f t="shared" si="0"/>
        <v>92901.385483870967</v>
      </c>
      <c r="F17" s="424">
        <f t="shared" si="3"/>
        <v>30</v>
      </c>
      <c r="G17" s="92">
        <f t="shared" si="1"/>
        <v>2650418.31</v>
      </c>
      <c r="H17" s="103">
        <f t="shared" si="2"/>
        <v>88347.277000000002</v>
      </c>
      <c r="I17" s="424"/>
      <c r="J17" s="85"/>
      <c r="K17" s="86"/>
      <c r="L17" s="425">
        <v>1</v>
      </c>
      <c r="M17" s="79">
        <v>229524.64</v>
      </c>
      <c r="N17" s="79">
        <v>229524.64</v>
      </c>
    </row>
    <row r="18" spans="1:15" ht="14.25" x14ac:dyDescent="0.2">
      <c r="B18" s="422" t="s">
        <v>105</v>
      </c>
      <c r="C18" s="423">
        <v>31</v>
      </c>
      <c r="D18" s="423">
        <v>3038262.97</v>
      </c>
      <c r="E18" s="101">
        <f t="shared" si="0"/>
        <v>98008.482903225813</v>
      </c>
      <c r="F18" s="424">
        <f t="shared" si="3"/>
        <v>30</v>
      </c>
      <c r="G18" s="92">
        <f t="shared" si="1"/>
        <v>2808238.33</v>
      </c>
      <c r="H18" s="103">
        <f t="shared" si="2"/>
        <v>93607.944333333333</v>
      </c>
      <c r="I18" s="424"/>
      <c r="J18" s="85"/>
      <c r="K18" s="86"/>
      <c r="L18" s="425">
        <v>1</v>
      </c>
      <c r="M18" s="79">
        <v>230024.64</v>
      </c>
      <c r="N18" s="79">
        <v>230024.64</v>
      </c>
    </row>
    <row r="19" spans="1:15" ht="14.25" x14ac:dyDescent="0.2">
      <c r="B19" s="422" t="s">
        <v>106</v>
      </c>
      <c r="C19" s="423">
        <v>30</v>
      </c>
      <c r="D19" s="423">
        <v>2761353.54</v>
      </c>
      <c r="E19" s="101">
        <f t="shared" si="0"/>
        <v>92045.118000000002</v>
      </c>
      <c r="F19" s="424">
        <f t="shared" si="3"/>
        <v>29</v>
      </c>
      <c r="G19" s="92">
        <f t="shared" si="1"/>
        <v>2532189.54</v>
      </c>
      <c r="H19" s="103">
        <f t="shared" si="2"/>
        <v>87316.880689655169</v>
      </c>
      <c r="I19" s="424"/>
      <c r="J19" s="85"/>
      <c r="K19" s="86"/>
      <c r="L19" s="425">
        <v>1</v>
      </c>
      <c r="M19" s="79">
        <v>229164</v>
      </c>
      <c r="N19" s="79">
        <v>229164.27</v>
      </c>
    </row>
    <row r="20" spans="1:15" ht="14.25" x14ac:dyDescent="0.2">
      <c r="B20" s="422" t="s">
        <v>107</v>
      </c>
      <c r="C20" s="423"/>
      <c r="D20" s="79"/>
      <c r="E20" s="101"/>
      <c r="F20" s="424"/>
      <c r="G20" s="85"/>
      <c r="H20" s="86"/>
      <c r="I20" s="424"/>
      <c r="J20" s="85"/>
      <c r="K20" s="86"/>
      <c r="L20" s="425"/>
      <c r="M20" s="79"/>
      <c r="N20" s="86"/>
    </row>
    <row r="21" spans="1:15" ht="14.25" x14ac:dyDescent="0.2">
      <c r="B21" s="426" t="s">
        <v>21</v>
      </c>
      <c r="C21" s="423">
        <f>SUM(C9:C20)</f>
        <v>334</v>
      </c>
      <c r="D21" s="427">
        <f>SUM(D9:D20)</f>
        <v>31722777.529999997</v>
      </c>
      <c r="E21" s="101">
        <f t="shared" si="0"/>
        <v>94978.375838323351</v>
      </c>
      <c r="F21" s="429">
        <f>SUM(F9:F20)</f>
        <v>323</v>
      </c>
      <c r="G21" s="430">
        <f>SUM(G9:G20)</f>
        <v>29203009.399999999</v>
      </c>
      <c r="H21" s="431">
        <f>SUM(H9:H20)</f>
        <v>994072.97196880123</v>
      </c>
      <c r="I21" s="429"/>
      <c r="J21" s="430"/>
      <c r="K21" s="431"/>
      <c r="L21" s="432">
        <f>SUM(L9:L20)</f>
        <v>11</v>
      </c>
      <c r="M21" s="433">
        <f>SUM(M9:M20)</f>
        <v>2519768.1300000008</v>
      </c>
      <c r="N21" s="86">
        <f>SUM(N9:N20)</f>
        <v>2519768.4000000008</v>
      </c>
    </row>
    <row r="22" spans="1:15" ht="15" thickBot="1" x14ac:dyDescent="0.25">
      <c r="B22" s="434" t="s">
        <v>108</v>
      </c>
      <c r="C22" s="435">
        <f>C21/11</f>
        <v>30.363636363636363</v>
      </c>
      <c r="D22" s="436">
        <f>D21/11</f>
        <v>2883888.8663636362</v>
      </c>
      <c r="E22" s="437">
        <f t="shared" si="0"/>
        <v>94978.375838323351</v>
      </c>
      <c r="F22" s="438">
        <f>F21/11</f>
        <v>29.363636363636363</v>
      </c>
      <c r="G22" s="87">
        <f>G21/11</f>
        <v>2654819.0363636361</v>
      </c>
      <c r="H22" s="88">
        <f>H21/11</f>
        <v>90370.270178981926</v>
      </c>
      <c r="I22" s="438"/>
      <c r="J22" s="87"/>
      <c r="K22" s="88"/>
      <c r="L22" s="439">
        <v>1</v>
      </c>
      <c r="M22" s="436">
        <f>M21/11</f>
        <v>229069.83000000007</v>
      </c>
      <c r="N22" s="88">
        <v>218326</v>
      </c>
    </row>
    <row r="23" spans="1:15" x14ac:dyDescent="0.2">
      <c r="B23" s="590" t="s">
        <v>880</v>
      </c>
      <c r="C23" s="961" t="s">
        <v>881</v>
      </c>
      <c r="D23" s="961"/>
      <c r="E23" s="961"/>
      <c r="F23" s="961"/>
      <c r="G23" s="961"/>
      <c r="H23" s="961"/>
      <c r="I23" s="961"/>
      <c r="J23" s="961"/>
      <c r="K23" s="961"/>
      <c r="L23" s="961"/>
      <c r="M23" s="961"/>
      <c r="N23" s="961"/>
    </row>
    <row r="24" spans="1:15" x14ac:dyDescent="0.2">
      <c r="B24" s="589"/>
      <c r="C24" s="962"/>
      <c r="D24" s="962"/>
      <c r="E24" s="962"/>
      <c r="F24" s="962"/>
      <c r="G24" s="962"/>
      <c r="H24" s="962"/>
      <c r="I24" s="962"/>
      <c r="J24" s="962"/>
      <c r="K24" s="962"/>
      <c r="L24" s="962"/>
      <c r="M24" s="962"/>
      <c r="N24" s="962"/>
    </row>
    <row r="25" spans="1:15" ht="11.25" customHeight="1" x14ac:dyDescent="0.2">
      <c r="B25" s="440" t="s">
        <v>859</v>
      </c>
      <c r="C25" s="440"/>
      <c r="D25" s="440"/>
    </row>
    <row r="26" spans="1:15" x14ac:dyDescent="0.2">
      <c r="C26" s="588"/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</row>
    <row r="28" spans="1:15" ht="15.75" x14ac:dyDescent="0.2">
      <c r="B28" s="947" t="s">
        <v>853</v>
      </c>
      <c r="C28" s="947"/>
      <c r="D28" s="947"/>
      <c r="E28" s="947"/>
      <c r="F28" s="947"/>
      <c r="G28" s="947"/>
      <c r="H28" s="947"/>
      <c r="I28" s="947"/>
      <c r="J28" s="947"/>
      <c r="K28" s="947"/>
      <c r="L28" s="947"/>
      <c r="M28" s="947"/>
      <c r="N28" s="947"/>
    </row>
    <row r="29" spans="1:15" ht="15" thickBot="1" x14ac:dyDescent="0.25">
      <c r="B29" s="441"/>
      <c r="C29" s="409"/>
      <c r="D29" s="409"/>
      <c r="E29" s="409"/>
      <c r="F29" s="409"/>
      <c r="G29" s="194"/>
      <c r="H29" s="194"/>
      <c r="I29" s="194"/>
      <c r="J29" s="194"/>
      <c r="K29" s="194"/>
      <c r="L29" s="194"/>
      <c r="M29" s="194"/>
      <c r="N29" s="39" t="s">
        <v>46</v>
      </c>
    </row>
    <row r="30" spans="1:15" ht="15" customHeight="1" x14ac:dyDescent="0.2">
      <c r="B30" s="955" t="s">
        <v>854</v>
      </c>
      <c r="C30" s="958" t="s">
        <v>21</v>
      </c>
      <c r="D30" s="959"/>
      <c r="E30" s="960"/>
      <c r="F30" s="948" t="s">
        <v>197</v>
      </c>
      <c r="G30" s="949"/>
      <c r="H30" s="950"/>
      <c r="I30" s="948" t="s">
        <v>94</v>
      </c>
      <c r="J30" s="949"/>
      <c r="K30" s="950"/>
      <c r="L30" s="948" t="s">
        <v>95</v>
      </c>
      <c r="M30" s="949"/>
      <c r="N30" s="950"/>
      <c r="O30" s="442"/>
    </row>
    <row r="31" spans="1:15" ht="12.75" customHeight="1" x14ac:dyDescent="0.2">
      <c r="B31" s="956"/>
      <c r="C31" s="952" t="s">
        <v>49</v>
      </c>
      <c r="D31" s="796" t="s">
        <v>196</v>
      </c>
      <c r="E31" s="800" t="s">
        <v>252</v>
      </c>
      <c r="F31" s="952" t="s">
        <v>49</v>
      </c>
      <c r="G31" s="796" t="s">
        <v>196</v>
      </c>
      <c r="H31" s="800" t="s">
        <v>252</v>
      </c>
      <c r="I31" s="952" t="s">
        <v>49</v>
      </c>
      <c r="J31" s="796" t="s">
        <v>196</v>
      </c>
      <c r="K31" s="800" t="s">
        <v>252</v>
      </c>
      <c r="L31" s="952" t="s">
        <v>49</v>
      </c>
      <c r="M31" s="796" t="s">
        <v>196</v>
      </c>
      <c r="N31" s="800" t="s">
        <v>252</v>
      </c>
    </row>
    <row r="32" spans="1:15" ht="21.75" customHeight="1" thickBot="1" x14ac:dyDescent="0.25">
      <c r="A32" s="8"/>
      <c r="B32" s="963"/>
      <c r="C32" s="953"/>
      <c r="D32" s="954"/>
      <c r="E32" s="951"/>
      <c r="F32" s="953"/>
      <c r="G32" s="954"/>
      <c r="H32" s="951"/>
      <c r="I32" s="953"/>
      <c r="J32" s="954"/>
      <c r="K32" s="951"/>
      <c r="L32" s="953"/>
      <c r="M32" s="954"/>
      <c r="N32" s="951"/>
    </row>
    <row r="33" spans="1:14" ht="14.25" customHeight="1" x14ac:dyDescent="0.2">
      <c r="A33" s="8"/>
      <c r="B33" s="443" t="s">
        <v>96</v>
      </c>
      <c r="C33" s="421">
        <v>31</v>
      </c>
      <c r="D33" s="98">
        <v>3500000</v>
      </c>
      <c r="E33" s="444">
        <f>D33/C33</f>
        <v>112903.22580645161</v>
      </c>
      <c r="F33" s="420">
        <f>C33-L33</f>
        <v>30</v>
      </c>
      <c r="G33" s="92">
        <f>D33-M33</f>
        <v>3250700</v>
      </c>
      <c r="H33" s="103">
        <f>G33/F33</f>
        <v>108356.66666666667</v>
      </c>
      <c r="I33" s="420"/>
      <c r="J33" s="92"/>
      <c r="K33" s="103"/>
      <c r="L33" s="421">
        <v>1</v>
      </c>
      <c r="M33" s="98">
        <v>249300</v>
      </c>
      <c r="N33" s="98">
        <v>249300</v>
      </c>
    </row>
    <row r="34" spans="1:14" ht="14.25" customHeight="1" x14ac:dyDescent="0.2">
      <c r="A34" s="8"/>
      <c r="B34" s="445" t="s">
        <v>97</v>
      </c>
      <c r="C34" s="425">
        <v>31</v>
      </c>
      <c r="D34" s="79">
        <v>3400000</v>
      </c>
      <c r="E34" s="444">
        <f t="shared" ref="E34:E44" si="4">D34/C34</f>
        <v>109677.41935483871</v>
      </c>
      <c r="F34" s="420">
        <f t="shared" ref="F34" si="5">C34-L34</f>
        <v>30</v>
      </c>
      <c r="G34" s="92">
        <f t="shared" ref="G34" si="6">D34-M34</f>
        <v>3150700</v>
      </c>
      <c r="H34" s="103">
        <f t="shared" ref="H34:H44" si="7">G34/F34</f>
        <v>105023.33333333333</v>
      </c>
      <c r="I34" s="424"/>
      <c r="J34" s="85"/>
      <c r="K34" s="86"/>
      <c r="L34" s="425">
        <v>1</v>
      </c>
      <c r="M34" s="79">
        <v>249300</v>
      </c>
      <c r="N34" s="79">
        <v>249300</v>
      </c>
    </row>
    <row r="35" spans="1:14" ht="14.25" customHeight="1" x14ac:dyDescent="0.2">
      <c r="A35" s="8"/>
      <c r="B35" s="445" t="s">
        <v>98</v>
      </c>
      <c r="C35" s="425">
        <v>33</v>
      </c>
      <c r="D35" s="79">
        <v>3500000</v>
      </c>
      <c r="E35" s="444">
        <f t="shared" si="4"/>
        <v>106060.60606060606</v>
      </c>
      <c r="F35" s="420">
        <v>32</v>
      </c>
      <c r="G35" s="92">
        <f>D35-J35-M35</f>
        <v>3250700</v>
      </c>
      <c r="H35" s="103">
        <f t="shared" si="7"/>
        <v>101584.375</v>
      </c>
      <c r="I35" s="424"/>
      <c r="J35" s="85"/>
      <c r="K35" s="86"/>
      <c r="L35" s="425">
        <v>1</v>
      </c>
      <c r="M35" s="79">
        <v>249300</v>
      </c>
      <c r="N35" s="79">
        <v>249300</v>
      </c>
    </row>
    <row r="36" spans="1:14" ht="14.25" customHeight="1" x14ac:dyDescent="0.2">
      <c r="A36" s="8"/>
      <c r="B36" s="445" t="s">
        <v>99</v>
      </c>
      <c r="C36" s="425">
        <v>33</v>
      </c>
      <c r="D36" s="79">
        <v>3600000</v>
      </c>
      <c r="E36" s="444">
        <f t="shared" si="4"/>
        <v>109090.90909090909</v>
      </c>
      <c r="F36" s="420">
        <v>32</v>
      </c>
      <c r="G36" s="92">
        <f t="shared" ref="G36:G44" si="8">D36-J36-M36</f>
        <v>3350700</v>
      </c>
      <c r="H36" s="103">
        <f t="shared" si="7"/>
        <v>104709.375</v>
      </c>
      <c r="I36" s="424"/>
      <c r="J36" s="85"/>
      <c r="K36" s="86"/>
      <c r="L36" s="425">
        <v>1</v>
      </c>
      <c r="M36" s="79">
        <v>249300</v>
      </c>
      <c r="N36" s="79">
        <v>249300</v>
      </c>
    </row>
    <row r="37" spans="1:14" ht="14.25" customHeight="1" x14ac:dyDescent="0.2">
      <c r="A37" s="8"/>
      <c r="B37" s="445" t="s">
        <v>100</v>
      </c>
      <c r="C37" s="425">
        <v>33</v>
      </c>
      <c r="D37" s="79">
        <v>3600000</v>
      </c>
      <c r="E37" s="444">
        <f t="shared" si="4"/>
        <v>109090.90909090909</v>
      </c>
      <c r="F37" s="420">
        <v>32</v>
      </c>
      <c r="G37" s="92">
        <f t="shared" si="8"/>
        <v>3350700</v>
      </c>
      <c r="H37" s="103">
        <f t="shared" si="7"/>
        <v>104709.375</v>
      </c>
      <c r="I37" s="424"/>
      <c r="J37" s="85"/>
      <c r="K37" s="86"/>
      <c r="L37" s="425">
        <v>1</v>
      </c>
      <c r="M37" s="79">
        <v>249300</v>
      </c>
      <c r="N37" s="79">
        <v>249300</v>
      </c>
    </row>
    <row r="38" spans="1:14" ht="14.25" customHeight="1" x14ac:dyDescent="0.2">
      <c r="A38" s="8"/>
      <c r="B38" s="445" t="s">
        <v>101</v>
      </c>
      <c r="C38" s="425">
        <v>35</v>
      </c>
      <c r="D38" s="79">
        <v>3800000</v>
      </c>
      <c r="E38" s="444">
        <f t="shared" si="4"/>
        <v>108571.42857142857</v>
      </c>
      <c r="F38" s="420">
        <v>34</v>
      </c>
      <c r="G38" s="92">
        <f t="shared" si="8"/>
        <v>3550700</v>
      </c>
      <c r="H38" s="103">
        <f t="shared" si="7"/>
        <v>104432.35294117648</v>
      </c>
      <c r="I38" s="424"/>
      <c r="J38" s="85"/>
      <c r="K38" s="86"/>
      <c r="L38" s="425">
        <v>1</v>
      </c>
      <c r="M38" s="79">
        <v>249300</v>
      </c>
      <c r="N38" s="79">
        <v>249300</v>
      </c>
    </row>
    <row r="39" spans="1:14" ht="14.25" customHeight="1" x14ac:dyDescent="0.2">
      <c r="A39" s="8"/>
      <c r="B39" s="445" t="s">
        <v>102</v>
      </c>
      <c r="C39" s="425">
        <v>36</v>
      </c>
      <c r="D39" s="79">
        <v>4100000</v>
      </c>
      <c r="E39" s="444">
        <f t="shared" si="4"/>
        <v>113888.88888888889</v>
      </c>
      <c r="F39" s="420">
        <v>35</v>
      </c>
      <c r="G39" s="92">
        <f t="shared" si="8"/>
        <v>3850700</v>
      </c>
      <c r="H39" s="103">
        <f t="shared" si="7"/>
        <v>110020</v>
      </c>
      <c r="I39" s="424"/>
      <c r="J39" s="85"/>
      <c r="K39" s="86"/>
      <c r="L39" s="425">
        <v>1</v>
      </c>
      <c r="M39" s="79">
        <v>249300</v>
      </c>
      <c r="N39" s="79">
        <v>249300</v>
      </c>
    </row>
    <row r="40" spans="1:14" ht="14.25" customHeight="1" x14ac:dyDescent="0.2">
      <c r="A40" s="8"/>
      <c r="B40" s="445" t="s">
        <v>103</v>
      </c>
      <c r="C40" s="425">
        <v>37</v>
      </c>
      <c r="D40" s="79">
        <v>4200000</v>
      </c>
      <c r="E40" s="444">
        <f t="shared" si="4"/>
        <v>113513.51351351352</v>
      </c>
      <c r="F40" s="420">
        <v>36</v>
      </c>
      <c r="G40" s="92">
        <f t="shared" si="8"/>
        <v>3950700</v>
      </c>
      <c r="H40" s="103">
        <f t="shared" si="7"/>
        <v>109741.66666666667</v>
      </c>
      <c r="I40" s="424"/>
      <c r="J40" s="85"/>
      <c r="K40" s="86"/>
      <c r="L40" s="425">
        <v>1</v>
      </c>
      <c r="M40" s="79">
        <v>249300</v>
      </c>
      <c r="N40" s="79">
        <v>249300</v>
      </c>
    </row>
    <row r="41" spans="1:14" ht="14.25" customHeight="1" x14ac:dyDescent="0.2">
      <c r="A41" s="8"/>
      <c r="B41" s="445" t="s">
        <v>104</v>
      </c>
      <c r="C41" s="425">
        <v>37</v>
      </c>
      <c r="D41" s="79">
        <v>4200000</v>
      </c>
      <c r="E41" s="444">
        <f t="shared" si="4"/>
        <v>113513.51351351352</v>
      </c>
      <c r="F41" s="420">
        <v>36</v>
      </c>
      <c r="G41" s="92">
        <f t="shared" si="8"/>
        <v>3950700</v>
      </c>
      <c r="H41" s="103">
        <f t="shared" si="7"/>
        <v>109741.66666666667</v>
      </c>
      <c r="I41" s="424"/>
      <c r="J41" s="85"/>
      <c r="K41" s="86"/>
      <c r="L41" s="425">
        <v>1</v>
      </c>
      <c r="M41" s="79">
        <v>249300</v>
      </c>
      <c r="N41" s="79">
        <v>249300</v>
      </c>
    </row>
    <row r="42" spans="1:14" ht="14.25" customHeight="1" x14ac:dyDescent="0.2">
      <c r="A42" s="8"/>
      <c r="B42" s="445" t="s">
        <v>105</v>
      </c>
      <c r="C42" s="425">
        <v>38</v>
      </c>
      <c r="D42" s="79">
        <v>4400000</v>
      </c>
      <c r="E42" s="444">
        <f t="shared" si="4"/>
        <v>115789.47368421052</v>
      </c>
      <c r="F42" s="420">
        <v>37</v>
      </c>
      <c r="G42" s="92">
        <f t="shared" si="8"/>
        <v>4150700</v>
      </c>
      <c r="H42" s="103">
        <f t="shared" si="7"/>
        <v>112181.08108108108</v>
      </c>
      <c r="I42" s="424"/>
      <c r="J42" s="85"/>
      <c r="K42" s="86"/>
      <c r="L42" s="425">
        <v>1</v>
      </c>
      <c r="M42" s="79">
        <v>249300</v>
      </c>
      <c r="N42" s="79">
        <v>249300</v>
      </c>
    </row>
    <row r="43" spans="1:14" ht="14.25" customHeight="1" x14ac:dyDescent="0.2">
      <c r="A43" s="8"/>
      <c r="B43" s="445" t="s">
        <v>106</v>
      </c>
      <c r="C43" s="425">
        <v>39</v>
      </c>
      <c r="D43" s="79">
        <v>4500000</v>
      </c>
      <c r="E43" s="444">
        <f t="shared" si="4"/>
        <v>115384.61538461539</v>
      </c>
      <c r="F43" s="420">
        <v>38</v>
      </c>
      <c r="G43" s="92">
        <f t="shared" si="8"/>
        <v>4250700</v>
      </c>
      <c r="H43" s="103">
        <f t="shared" si="7"/>
        <v>111860.52631578948</v>
      </c>
      <c r="I43" s="424"/>
      <c r="J43" s="85"/>
      <c r="K43" s="86"/>
      <c r="L43" s="425">
        <v>1</v>
      </c>
      <c r="M43" s="79">
        <v>249300</v>
      </c>
      <c r="N43" s="79">
        <v>249300</v>
      </c>
    </row>
    <row r="44" spans="1:14" ht="14.25" customHeight="1" x14ac:dyDescent="0.2">
      <c r="A44" s="8"/>
      <c r="B44" s="445" t="s">
        <v>107</v>
      </c>
      <c r="C44" s="425">
        <v>39</v>
      </c>
      <c r="D44" s="79">
        <v>4512430</v>
      </c>
      <c r="E44" s="444">
        <f t="shared" si="4"/>
        <v>115703.33333333333</v>
      </c>
      <c r="F44" s="420">
        <v>38</v>
      </c>
      <c r="G44" s="92">
        <f t="shared" si="8"/>
        <v>4263130</v>
      </c>
      <c r="H44" s="103">
        <f t="shared" si="7"/>
        <v>112187.63157894737</v>
      </c>
      <c r="I44" s="424"/>
      <c r="J44" s="85"/>
      <c r="K44" s="86"/>
      <c r="L44" s="425">
        <v>1</v>
      </c>
      <c r="M44" s="448">
        <v>249300</v>
      </c>
      <c r="N44" s="448">
        <v>249300</v>
      </c>
    </row>
    <row r="45" spans="1:14" ht="14.25" customHeight="1" x14ac:dyDescent="0.2">
      <c r="A45" s="8"/>
      <c r="B45" s="446" t="s">
        <v>21</v>
      </c>
      <c r="C45" s="425">
        <f t="shared" ref="C45:H45" si="9">SUM(C33:C44)</f>
        <v>422</v>
      </c>
      <c r="D45" s="427">
        <f t="shared" si="9"/>
        <v>47312430</v>
      </c>
      <c r="E45" s="447">
        <f t="shared" si="9"/>
        <v>1343187.8362932182</v>
      </c>
      <c r="F45" s="424">
        <f t="shared" si="9"/>
        <v>410</v>
      </c>
      <c r="G45" s="85">
        <f t="shared" si="9"/>
        <v>44320830</v>
      </c>
      <c r="H45" s="86">
        <f t="shared" si="9"/>
        <v>1294548.0502503277</v>
      </c>
      <c r="I45" s="424"/>
      <c r="J45" s="85"/>
      <c r="K45" s="86"/>
      <c r="L45" s="774">
        <f>SUM(L33:L44)</f>
        <v>12</v>
      </c>
      <c r="M45" s="427">
        <f>SUM(M33:M44)</f>
        <v>2991600</v>
      </c>
      <c r="N45" s="86">
        <f>SUM(N33:N44)</f>
        <v>2991600</v>
      </c>
    </row>
    <row r="46" spans="1:14" ht="14.25" customHeight="1" thickBot="1" x14ac:dyDescent="0.25">
      <c r="A46" s="8"/>
      <c r="B46" s="449" t="s">
        <v>108</v>
      </c>
      <c r="C46" s="450">
        <f t="shared" ref="C46:H46" si="10">C45/12</f>
        <v>35.166666666666664</v>
      </c>
      <c r="D46" s="436">
        <f t="shared" si="10"/>
        <v>3942702.5</v>
      </c>
      <c r="E46" s="451">
        <f t="shared" si="10"/>
        <v>111932.31969110151</v>
      </c>
      <c r="F46" s="438">
        <f t="shared" si="10"/>
        <v>34.166666666666664</v>
      </c>
      <c r="G46" s="87">
        <f t="shared" si="10"/>
        <v>3693402.5</v>
      </c>
      <c r="H46" s="88">
        <f t="shared" si="10"/>
        <v>107879.0041875273</v>
      </c>
      <c r="I46" s="438"/>
      <c r="J46" s="87"/>
      <c r="K46" s="88"/>
      <c r="L46" s="439">
        <v>1</v>
      </c>
      <c r="M46" s="436">
        <v>249300</v>
      </c>
      <c r="N46" s="88">
        <v>249300</v>
      </c>
    </row>
    <row r="47" spans="1:14" ht="14.25" x14ac:dyDescent="0.2">
      <c r="B47" s="964" t="s">
        <v>855</v>
      </c>
      <c r="C47" s="964"/>
      <c r="D47" s="964"/>
      <c r="E47" s="964"/>
      <c r="F47" s="964"/>
      <c r="G47" s="964"/>
      <c r="H47" s="964"/>
      <c r="I47" s="964"/>
      <c r="J47" s="964"/>
      <c r="K47" s="964"/>
      <c r="L47" s="964"/>
      <c r="M47" s="964"/>
      <c r="N47" s="194"/>
    </row>
    <row r="51" spans="2:14" ht="15.75" x14ac:dyDescent="0.2">
      <c r="B51" s="947" t="s">
        <v>856</v>
      </c>
      <c r="C51" s="947"/>
      <c r="D51" s="947"/>
      <c r="E51" s="947"/>
      <c r="F51" s="947"/>
      <c r="G51" s="947"/>
      <c r="H51" s="947"/>
      <c r="I51" s="947"/>
      <c r="J51" s="947"/>
      <c r="K51" s="947"/>
      <c r="L51" s="947"/>
      <c r="M51" s="947"/>
      <c r="N51" s="947"/>
    </row>
    <row r="52" spans="2:14" ht="15" thickBot="1" x14ac:dyDescent="0.25">
      <c r="B52" s="441"/>
      <c r="C52" s="409"/>
      <c r="D52" s="409"/>
      <c r="E52" s="409"/>
      <c r="F52" s="409"/>
      <c r="G52" s="194"/>
      <c r="H52" s="194"/>
      <c r="I52" s="194"/>
      <c r="J52" s="194"/>
      <c r="K52" s="194"/>
      <c r="L52" s="194"/>
      <c r="M52" s="194"/>
      <c r="N52" s="39" t="s">
        <v>46</v>
      </c>
    </row>
    <row r="53" spans="2:14" ht="15" customHeight="1" x14ac:dyDescent="0.2">
      <c r="B53" s="955" t="s">
        <v>854</v>
      </c>
      <c r="C53" s="958" t="s">
        <v>21</v>
      </c>
      <c r="D53" s="959"/>
      <c r="E53" s="960"/>
      <c r="F53" s="948" t="s">
        <v>197</v>
      </c>
      <c r="G53" s="949"/>
      <c r="H53" s="950"/>
      <c r="I53" s="948" t="s">
        <v>94</v>
      </c>
      <c r="J53" s="949"/>
      <c r="K53" s="950"/>
      <c r="L53" s="967" t="s">
        <v>95</v>
      </c>
      <c r="M53" s="968"/>
      <c r="N53" s="969"/>
    </row>
    <row r="54" spans="2:14" ht="12.75" customHeight="1" x14ac:dyDescent="0.2">
      <c r="B54" s="956"/>
      <c r="C54" s="952" t="s">
        <v>49</v>
      </c>
      <c r="D54" s="796" t="s">
        <v>196</v>
      </c>
      <c r="E54" s="800" t="s">
        <v>252</v>
      </c>
      <c r="F54" s="952" t="s">
        <v>49</v>
      </c>
      <c r="G54" s="796" t="s">
        <v>196</v>
      </c>
      <c r="H54" s="800" t="s">
        <v>252</v>
      </c>
      <c r="I54" s="952" t="s">
        <v>49</v>
      </c>
      <c r="J54" s="796" t="s">
        <v>196</v>
      </c>
      <c r="K54" s="800" t="s">
        <v>252</v>
      </c>
      <c r="L54" s="965" t="s">
        <v>49</v>
      </c>
      <c r="M54" s="796" t="s">
        <v>196</v>
      </c>
      <c r="N54" s="800" t="s">
        <v>252</v>
      </c>
    </row>
    <row r="55" spans="2:14" ht="13.5" thickBot="1" x14ac:dyDescent="0.25">
      <c r="B55" s="957"/>
      <c r="C55" s="953"/>
      <c r="D55" s="954"/>
      <c r="E55" s="951"/>
      <c r="F55" s="953"/>
      <c r="G55" s="954"/>
      <c r="H55" s="951"/>
      <c r="I55" s="953"/>
      <c r="J55" s="954"/>
      <c r="K55" s="951"/>
      <c r="L55" s="966"/>
      <c r="M55" s="954"/>
      <c r="N55" s="951"/>
    </row>
    <row r="56" spans="2:14" ht="14.25" x14ac:dyDescent="0.2">
      <c r="B56" s="452" t="s">
        <v>96</v>
      </c>
      <c r="C56" s="421">
        <v>31</v>
      </c>
      <c r="D56" s="98">
        <v>4100000</v>
      </c>
      <c r="E56" s="101">
        <f>D56/C56</f>
        <v>132258.06451612903</v>
      </c>
      <c r="F56" s="420">
        <f>C56-L56</f>
        <v>30</v>
      </c>
      <c r="G56" s="92">
        <f>D56-M56</f>
        <v>3812900</v>
      </c>
      <c r="H56" s="103">
        <f>G56/F56</f>
        <v>127096.66666666667</v>
      </c>
      <c r="I56" s="453"/>
      <c r="J56" s="92"/>
      <c r="K56" s="103"/>
      <c r="L56" s="419">
        <v>1</v>
      </c>
      <c r="M56" s="98">
        <v>287100</v>
      </c>
      <c r="N56" s="98">
        <v>287100</v>
      </c>
    </row>
    <row r="57" spans="2:14" ht="14.25" x14ac:dyDescent="0.2">
      <c r="B57" s="454" t="s">
        <v>97</v>
      </c>
      <c r="C57" s="425">
        <v>31</v>
      </c>
      <c r="D57" s="79">
        <v>4000000</v>
      </c>
      <c r="E57" s="101">
        <f t="shared" ref="E57:E67" si="11">D57/C57</f>
        <v>129032.25806451614</v>
      </c>
      <c r="F57" s="420">
        <f t="shared" ref="F57:F67" si="12">C57-L57</f>
        <v>30</v>
      </c>
      <c r="G57" s="92">
        <f t="shared" ref="G57" si="13">D57-M57</f>
        <v>3712900</v>
      </c>
      <c r="H57" s="103">
        <f t="shared" ref="H57:H67" si="14">G57/F57</f>
        <v>123763.33333333333</v>
      </c>
      <c r="I57" s="102"/>
      <c r="J57" s="85"/>
      <c r="K57" s="86"/>
      <c r="L57" s="423">
        <v>1</v>
      </c>
      <c r="M57" s="79">
        <v>287100</v>
      </c>
      <c r="N57" s="79">
        <v>287100</v>
      </c>
    </row>
    <row r="58" spans="2:14" ht="14.25" x14ac:dyDescent="0.2">
      <c r="B58" s="454" t="s">
        <v>98</v>
      </c>
      <c r="C58" s="425">
        <v>33</v>
      </c>
      <c r="D58" s="79">
        <v>4100000</v>
      </c>
      <c r="E58" s="101">
        <f t="shared" si="11"/>
        <v>124242.42424242424</v>
      </c>
      <c r="F58" s="420">
        <f t="shared" si="12"/>
        <v>32</v>
      </c>
      <c r="G58" s="92">
        <f>D58-J58-M58</f>
        <v>3812900</v>
      </c>
      <c r="H58" s="103">
        <f t="shared" si="14"/>
        <v>119153.125</v>
      </c>
      <c r="I58" s="424"/>
      <c r="J58" s="85"/>
      <c r="K58" s="86"/>
      <c r="L58" s="423">
        <v>1</v>
      </c>
      <c r="M58" s="79">
        <v>287100</v>
      </c>
      <c r="N58" s="79">
        <v>287100</v>
      </c>
    </row>
    <row r="59" spans="2:14" ht="14.25" x14ac:dyDescent="0.2">
      <c r="B59" s="454" t="s">
        <v>99</v>
      </c>
      <c r="C59" s="425">
        <v>33</v>
      </c>
      <c r="D59" s="79">
        <v>4200000</v>
      </c>
      <c r="E59" s="101">
        <f t="shared" si="11"/>
        <v>127272.72727272728</v>
      </c>
      <c r="F59" s="420">
        <f t="shared" si="12"/>
        <v>32</v>
      </c>
      <c r="G59" s="92">
        <f t="shared" ref="G59:G67" si="15">D59-J59-M59</f>
        <v>3912900</v>
      </c>
      <c r="H59" s="103">
        <f t="shared" si="14"/>
        <v>122278.125</v>
      </c>
      <c r="I59" s="424"/>
      <c r="J59" s="85"/>
      <c r="K59" s="86"/>
      <c r="L59" s="423">
        <v>1</v>
      </c>
      <c r="M59" s="79">
        <v>287100</v>
      </c>
      <c r="N59" s="79">
        <v>287100</v>
      </c>
    </row>
    <row r="60" spans="2:14" ht="14.25" x14ac:dyDescent="0.2">
      <c r="B60" s="454" t="s">
        <v>100</v>
      </c>
      <c r="C60" s="425">
        <v>33</v>
      </c>
      <c r="D60" s="79">
        <v>4200000</v>
      </c>
      <c r="E60" s="101">
        <f t="shared" si="11"/>
        <v>127272.72727272728</v>
      </c>
      <c r="F60" s="420">
        <f t="shared" si="12"/>
        <v>32</v>
      </c>
      <c r="G60" s="92">
        <f t="shared" si="15"/>
        <v>3912900</v>
      </c>
      <c r="H60" s="103">
        <f t="shared" si="14"/>
        <v>122278.125</v>
      </c>
      <c r="I60" s="424"/>
      <c r="J60" s="85"/>
      <c r="K60" s="86"/>
      <c r="L60" s="423">
        <v>1</v>
      </c>
      <c r="M60" s="79">
        <v>287100</v>
      </c>
      <c r="N60" s="79">
        <v>287100</v>
      </c>
    </row>
    <row r="61" spans="2:14" ht="14.25" x14ac:dyDescent="0.2">
      <c r="B61" s="454" t="s">
        <v>101</v>
      </c>
      <c r="C61" s="425">
        <v>35</v>
      </c>
      <c r="D61" s="79">
        <v>4400000</v>
      </c>
      <c r="E61" s="101">
        <f t="shared" si="11"/>
        <v>125714.28571428571</v>
      </c>
      <c r="F61" s="420">
        <f t="shared" si="12"/>
        <v>34</v>
      </c>
      <c r="G61" s="92">
        <f t="shared" si="15"/>
        <v>4112900</v>
      </c>
      <c r="H61" s="103">
        <f t="shared" si="14"/>
        <v>120967.64705882352</v>
      </c>
      <c r="I61" s="424"/>
      <c r="J61" s="85"/>
      <c r="K61" s="86"/>
      <c r="L61" s="423">
        <v>1</v>
      </c>
      <c r="M61" s="79">
        <v>287100</v>
      </c>
      <c r="N61" s="79">
        <v>287100</v>
      </c>
    </row>
    <row r="62" spans="2:14" ht="14.25" x14ac:dyDescent="0.2">
      <c r="B62" s="454" t="s">
        <v>102</v>
      </c>
      <c r="C62" s="425">
        <v>36</v>
      </c>
      <c r="D62" s="79">
        <v>4800000</v>
      </c>
      <c r="E62" s="101">
        <f t="shared" si="11"/>
        <v>133333.33333333334</v>
      </c>
      <c r="F62" s="420">
        <f t="shared" si="12"/>
        <v>35</v>
      </c>
      <c r="G62" s="92">
        <f t="shared" si="15"/>
        <v>4512900</v>
      </c>
      <c r="H62" s="103">
        <f t="shared" si="14"/>
        <v>128940</v>
      </c>
      <c r="I62" s="424"/>
      <c r="J62" s="85"/>
      <c r="K62" s="86"/>
      <c r="L62" s="423">
        <v>1</v>
      </c>
      <c r="M62" s="79">
        <v>287100</v>
      </c>
      <c r="N62" s="79">
        <v>287100</v>
      </c>
    </row>
    <row r="63" spans="2:14" ht="14.25" x14ac:dyDescent="0.2">
      <c r="B63" s="454" t="s">
        <v>103</v>
      </c>
      <c r="C63" s="425">
        <v>37</v>
      </c>
      <c r="D63" s="79">
        <v>4900000</v>
      </c>
      <c r="E63" s="101">
        <f t="shared" si="11"/>
        <v>132432.43243243243</v>
      </c>
      <c r="F63" s="420">
        <f t="shared" si="12"/>
        <v>36</v>
      </c>
      <c r="G63" s="92">
        <f t="shared" si="15"/>
        <v>4612900</v>
      </c>
      <c r="H63" s="103">
        <f t="shared" si="14"/>
        <v>128136.11111111111</v>
      </c>
      <c r="I63" s="424"/>
      <c r="J63" s="85"/>
      <c r="K63" s="86"/>
      <c r="L63" s="423">
        <v>1</v>
      </c>
      <c r="M63" s="79">
        <v>287100</v>
      </c>
      <c r="N63" s="79">
        <v>287100</v>
      </c>
    </row>
    <row r="64" spans="2:14" ht="14.25" x14ac:dyDescent="0.2">
      <c r="B64" s="454" t="s">
        <v>104</v>
      </c>
      <c r="C64" s="425">
        <v>37</v>
      </c>
      <c r="D64" s="79">
        <v>5100000</v>
      </c>
      <c r="E64" s="101">
        <f t="shared" si="11"/>
        <v>137837.83783783784</v>
      </c>
      <c r="F64" s="420">
        <f t="shared" si="12"/>
        <v>36</v>
      </c>
      <c r="G64" s="92">
        <f t="shared" si="15"/>
        <v>4812900</v>
      </c>
      <c r="H64" s="103">
        <f t="shared" si="14"/>
        <v>133691.66666666666</v>
      </c>
      <c r="I64" s="424"/>
      <c r="J64" s="85"/>
      <c r="K64" s="86"/>
      <c r="L64" s="423">
        <v>1</v>
      </c>
      <c r="M64" s="79">
        <v>287100</v>
      </c>
      <c r="N64" s="79">
        <v>287100</v>
      </c>
    </row>
    <row r="65" spans="2:14" ht="14.25" x14ac:dyDescent="0.2">
      <c r="B65" s="454" t="s">
        <v>105</v>
      </c>
      <c r="C65" s="425">
        <v>38</v>
      </c>
      <c r="D65" s="79">
        <v>5100000</v>
      </c>
      <c r="E65" s="101">
        <f t="shared" si="11"/>
        <v>134210.52631578947</v>
      </c>
      <c r="F65" s="420">
        <f t="shared" si="12"/>
        <v>37</v>
      </c>
      <c r="G65" s="92">
        <f t="shared" si="15"/>
        <v>4812900</v>
      </c>
      <c r="H65" s="103">
        <f t="shared" si="14"/>
        <v>130078.37837837837</v>
      </c>
      <c r="I65" s="424"/>
      <c r="J65" s="85"/>
      <c r="K65" s="86"/>
      <c r="L65" s="423">
        <v>1</v>
      </c>
      <c r="M65" s="79">
        <v>287100</v>
      </c>
      <c r="N65" s="79">
        <v>287100</v>
      </c>
    </row>
    <row r="66" spans="2:14" ht="14.25" x14ac:dyDescent="0.2">
      <c r="B66" s="454" t="s">
        <v>106</v>
      </c>
      <c r="C66" s="425">
        <v>39</v>
      </c>
      <c r="D66" s="79">
        <v>5200000</v>
      </c>
      <c r="E66" s="101">
        <f t="shared" si="11"/>
        <v>133333.33333333334</v>
      </c>
      <c r="F66" s="420">
        <f t="shared" si="12"/>
        <v>38</v>
      </c>
      <c r="G66" s="92">
        <f t="shared" si="15"/>
        <v>4912900</v>
      </c>
      <c r="H66" s="103">
        <f t="shared" si="14"/>
        <v>129286.84210526316</v>
      </c>
      <c r="I66" s="424"/>
      <c r="J66" s="85"/>
      <c r="K66" s="86"/>
      <c r="L66" s="423">
        <v>1</v>
      </c>
      <c r="M66" s="79">
        <v>287100</v>
      </c>
      <c r="N66" s="79">
        <v>287100</v>
      </c>
    </row>
    <row r="67" spans="2:14" ht="14.25" x14ac:dyDescent="0.2">
      <c r="B67" s="454" t="s">
        <v>107</v>
      </c>
      <c r="C67" s="425">
        <v>39</v>
      </c>
      <c r="D67" s="79">
        <v>5207430</v>
      </c>
      <c r="E67" s="101">
        <f t="shared" si="11"/>
        <v>133523.84615384616</v>
      </c>
      <c r="F67" s="420">
        <f t="shared" si="12"/>
        <v>38</v>
      </c>
      <c r="G67" s="92">
        <f t="shared" si="15"/>
        <v>4920330</v>
      </c>
      <c r="H67" s="103">
        <f t="shared" si="14"/>
        <v>129482.36842105263</v>
      </c>
      <c r="I67" s="424"/>
      <c r="J67" s="85"/>
      <c r="K67" s="86"/>
      <c r="L67" s="423">
        <v>1</v>
      </c>
      <c r="M67" s="79">
        <v>287100</v>
      </c>
      <c r="N67" s="79">
        <v>287100</v>
      </c>
    </row>
    <row r="68" spans="2:14" ht="14.25" x14ac:dyDescent="0.2">
      <c r="B68" s="455" t="s">
        <v>21</v>
      </c>
      <c r="C68" s="425">
        <f t="shared" ref="C68:H68" si="16">SUM(C56:C67)</f>
        <v>422</v>
      </c>
      <c r="D68" s="427">
        <f t="shared" si="16"/>
        <v>55307430</v>
      </c>
      <c r="E68" s="428">
        <f t="shared" si="16"/>
        <v>1570463.7964893822</v>
      </c>
      <c r="F68" s="102">
        <f t="shared" si="16"/>
        <v>410</v>
      </c>
      <c r="G68" s="85">
        <f t="shared" si="16"/>
        <v>51862230</v>
      </c>
      <c r="H68" s="86">
        <f t="shared" si="16"/>
        <v>1515152.3887412956</v>
      </c>
      <c r="I68" s="102"/>
      <c r="J68" s="85"/>
      <c r="K68" s="86"/>
      <c r="L68" s="456">
        <f t="shared" ref="L68:N68" si="17">SUM(L56:L67)</f>
        <v>12</v>
      </c>
      <c r="M68" s="427">
        <f t="shared" si="17"/>
        <v>3445200</v>
      </c>
      <c r="N68" s="86">
        <f t="shared" si="17"/>
        <v>3445200</v>
      </c>
    </row>
    <row r="69" spans="2:14" ht="15" thickBot="1" x14ac:dyDescent="0.25">
      <c r="B69" s="457" t="s">
        <v>108</v>
      </c>
      <c r="C69" s="450">
        <f t="shared" ref="C69:H69" si="18">C68/12</f>
        <v>35.166666666666664</v>
      </c>
      <c r="D69" s="436">
        <f t="shared" si="18"/>
        <v>4608952.5</v>
      </c>
      <c r="E69" s="437">
        <f t="shared" si="18"/>
        <v>130871.98304078185</v>
      </c>
      <c r="F69" s="250">
        <f t="shared" si="18"/>
        <v>34.166666666666664</v>
      </c>
      <c r="G69" s="87">
        <f t="shared" si="18"/>
        <v>4321852.5</v>
      </c>
      <c r="H69" s="88">
        <f t="shared" si="18"/>
        <v>126262.69906177463</v>
      </c>
      <c r="I69" s="250"/>
      <c r="J69" s="87"/>
      <c r="K69" s="88"/>
      <c r="L69" s="458">
        <v>1</v>
      </c>
      <c r="M69" s="436">
        <f>M68/12</f>
        <v>287100</v>
      </c>
      <c r="N69" s="88">
        <v>287100</v>
      </c>
    </row>
    <row r="70" spans="2:14" ht="14.25" x14ac:dyDescent="0.2">
      <c r="B70" s="964" t="s">
        <v>855</v>
      </c>
      <c r="C70" s="964"/>
      <c r="D70" s="964"/>
      <c r="E70" s="964"/>
      <c r="F70" s="964"/>
      <c r="G70" s="964"/>
      <c r="H70" s="964"/>
      <c r="I70" s="964"/>
      <c r="J70" s="964"/>
      <c r="K70" s="964"/>
      <c r="L70" s="964"/>
      <c r="M70" s="964"/>
      <c r="N70" s="194"/>
    </row>
  </sheetData>
  <mergeCells count="57">
    <mergeCell ref="N54:N55"/>
    <mergeCell ref="B70:M70"/>
    <mergeCell ref="G54:G55"/>
    <mergeCell ref="H54:H55"/>
    <mergeCell ref="I54:I55"/>
    <mergeCell ref="J54:J55"/>
    <mergeCell ref="K54:K55"/>
    <mergeCell ref="L54:L55"/>
    <mergeCell ref="B53:B55"/>
    <mergeCell ref="C53:E53"/>
    <mergeCell ref="F53:H53"/>
    <mergeCell ref="I53:K53"/>
    <mergeCell ref="L53:N53"/>
    <mergeCell ref="L31:L32"/>
    <mergeCell ref="N7:N8"/>
    <mergeCell ref="L30:N30"/>
    <mergeCell ref="C54:C55"/>
    <mergeCell ref="D54:D55"/>
    <mergeCell ref="E54:E55"/>
    <mergeCell ref="F54:F55"/>
    <mergeCell ref="N31:N32"/>
    <mergeCell ref="K31:K32"/>
    <mergeCell ref="M31:M32"/>
    <mergeCell ref="G31:G32"/>
    <mergeCell ref="B47:M47"/>
    <mergeCell ref="F31:F32"/>
    <mergeCell ref="B51:N51"/>
    <mergeCell ref="B28:N28"/>
    <mergeCell ref="M54:M55"/>
    <mergeCell ref="C23:N24"/>
    <mergeCell ref="B30:B32"/>
    <mergeCell ref="C30:E30"/>
    <mergeCell ref="J31:J32"/>
    <mergeCell ref="H7:H8"/>
    <mergeCell ref="C7:C8"/>
    <mergeCell ref="I7:I8"/>
    <mergeCell ref="J7:J8"/>
    <mergeCell ref="I31:I32"/>
    <mergeCell ref="H31:H32"/>
    <mergeCell ref="F30:H30"/>
    <mergeCell ref="I30:K30"/>
    <mergeCell ref="C31:C32"/>
    <mergeCell ref="D31:D32"/>
    <mergeCell ref="E31:E32"/>
    <mergeCell ref="K7:K8"/>
    <mergeCell ref="B4:N4"/>
    <mergeCell ref="F6:H6"/>
    <mergeCell ref="I6:K6"/>
    <mergeCell ref="L6:N6"/>
    <mergeCell ref="E7:E8"/>
    <mergeCell ref="F7:F8"/>
    <mergeCell ref="G7:G8"/>
    <mergeCell ref="D7:D8"/>
    <mergeCell ref="B6:B8"/>
    <mergeCell ref="C6:E6"/>
    <mergeCell ref="M7:M8"/>
    <mergeCell ref="L7:L8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scale="7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tabColor theme="6" tint="0.59999389629810485"/>
  </sheetPr>
  <dimension ref="B1:G10"/>
  <sheetViews>
    <sheetView showGridLines="0" zoomScale="115" zoomScaleNormal="115" workbookViewId="0">
      <selection activeCell="G8" sqref="G8"/>
    </sheetView>
  </sheetViews>
  <sheetFormatPr defaultRowHeight="12.75" x14ac:dyDescent="0.2"/>
  <cols>
    <col min="1" max="1" width="1" style="6" customWidth="1"/>
    <col min="2" max="2" width="19.7109375" style="6" customWidth="1"/>
    <col min="3" max="3" width="20.7109375" style="6" customWidth="1"/>
    <col min="4" max="4" width="19.140625" style="6" customWidth="1"/>
    <col min="5" max="5" width="20.7109375" style="6" customWidth="1"/>
    <col min="6" max="6" width="18.28515625" style="6" customWidth="1"/>
    <col min="7" max="7" width="18.85546875" style="6" customWidth="1"/>
    <col min="8" max="16384" width="9.140625" style="6"/>
  </cols>
  <sheetData>
    <row r="1" spans="2:7" x14ac:dyDescent="0.2">
      <c r="G1" s="236" t="s">
        <v>755</v>
      </c>
    </row>
    <row r="3" spans="2:7" ht="18" customHeight="1" x14ac:dyDescent="0.25">
      <c r="B3" s="972" t="s">
        <v>401</v>
      </c>
      <c r="C3" s="972"/>
      <c r="D3" s="972"/>
      <c r="E3" s="972"/>
      <c r="F3" s="972"/>
      <c r="G3" s="972"/>
    </row>
    <row r="4" spans="2:7" ht="18" customHeight="1" thickBot="1" x14ac:dyDescent="0.25">
      <c r="B4" s="237"/>
      <c r="C4" s="238"/>
      <c r="D4" s="238"/>
      <c r="E4" s="238"/>
      <c r="F4" s="238"/>
      <c r="G4" s="236" t="s">
        <v>46</v>
      </c>
    </row>
    <row r="5" spans="2:7" ht="20.100000000000001" customHeight="1" thickBot="1" x14ac:dyDescent="0.25">
      <c r="B5" s="973"/>
      <c r="C5" s="974"/>
      <c r="D5" s="977" t="s">
        <v>857</v>
      </c>
      <c r="E5" s="978"/>
      <c r="F5" s="977" t="s">
        <v>858</v>
      </c>
      <c r="G5" s="978"/>
    </row>
    <row r="6" spans="2:7" ht="20.100000000000001" customHeight="1" thickBot="1" x14ac:dyDescent="0.25">
      <c r="B6" s="975"/>
      <c r="C6" s="976"/>
      <c r="D6" s="239" t="s">
        <v>396</v>
      </c>
      <c r="E6" s="240" t="s">
        <v>389</v>
      </c>
      <c r="F6" s="239" t="s">
        <v>396</v>
      </c>
      <c r="G6" s="240" t="s">
        <v>389</v>
      </c>
    </row>
    <row r="7" spans="2:7" ht="20.100000000000001" customHeight="1" x14ac:dyDescent="0.2">
      <c r="B7" s="979" t="s">
        <v>397</v>
      </c>
      <c r="C7" s="241" t="s">
        <v>398</v>
      </c>
      <c r="D7" s="770">
        <v>84480</v>
      </c>
      <c r="E7" s="771">
        <v>59219</v>
      </c>
      <c r="F7" s="242">
        <v>85350</v>
      </c>
      <c r="G7" s="243">
        <v>59830</v>
      </c>
    </row>
    <row r="8" spans="2:7" ht="20.100000000000001" customHeight="1" thickBot="1" x14ac:dyDescent="0.25">
      <c r="B8" s="980"/>
      <c r="C8" s="244" t="s">
        <v>399</v>
      </c>
      <c r="D8" s="772">
        <v>168840</v>
      </c>
      <c r="E8" s="773">
        <v>118355</v>
      </c>
      <c r="F8" s="245">
        <v>172000</v>
      </c>
      <c r="G8" s="246">
        <v>120600</v>
      </c>
    </row>
    <row r="9" spans="2:7" ht="20.100000000000001" customHeight="1" x14ac:dyDescent="0.2">
      <c r="B9" s="970" t="s">
        <v>400</v>
      </c>
      <c r="C9" s="247" t="s">
        <v>398</v>
      </c>
      <c r="D9" s="770">
        <v>231000</v>
      </c>
      <c r="E9" s="771">
        <v>170000</v>
      </c>
      <c r="F9" s="242">
        <v>249300</v>
      </c>
      <c r="G9" s="243">
        <v>176900</v>
      </c>
    </row>
    <row r="10" spans="2:7" ht="20.100000000000001" customHeight="1" thickBot="1" x14ac:dyDescent="0.25">
      <c r="B10" s="971"/>
      <c r="C10" s="244" t="s">
        <v>399</v>
      </c>
      <c r="D10" s="772">
        <v>231000</v>
      </c>
      <c r="E10" s="773">
        <v>170000</v>
      </c>
      <c r="F10" s="245">
        <v>249300</v>
      </c>
      <c r="G10" s="246">
        <v>176900</v>
      </c>
    </row>
  </sheetData>
  <mergeCells count="6">
    <mergeCell ref="B9:B10"/>
    <mergeCell ref="B3:G3"/>
    <mergeCell ref="B5:C6"/>
    <mergeCell ref="D5:E5"/>
    <mergeCell ref="F5:G5"/>
    <mergeCell ref="B7:B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4">
    <tabColor theme="6" tint="0.59999389629810485"/>
  </sheetPr>
  <dimension ref="A2:O49"/>
  <sheetViews>
    <sheetView showGridLines="0" topLeftCell="A2" zoomScale="115" zoomScaleNormal="115" workbookViewId="0">
      <selection activeCell="B49" sqref="B49:M49"/>
    </sheetView>
  </sheetViews>
  <sheetFormatPr defaultColWidth="18" defaultRowHeight="12.75" x14ac:dyDescent="0.2"/>
  <cols>
    <col min="1" max="1" width="2.85546875" style="12" customWidth="1"/>
    <col min="2" max="2" width="11.85546875" style="12" customWidth="1"/>
    <col min="3" max="4" width="12.7109375" style="12" customWidth="1"/>
    <col min="5" max="5" width="12.5703125" style="12" customWidth="1"/>
    <col min="6" max="14" width="12.7109375" style="12" customWidth="1"/>
    <col min="15" max="15" width="13.42578125" style="12" bestFit="1" customWidth="1"/>
    <col min="16" max="254" width="9.140625" style="12" customWidth="1"/>
    <col min="255" max="16384" width="18" style="12"/>
  </cols>
  <sheetData>
    <row r="2" spans="1:15" x14ac:dyDescent="0.2">
      <c r="N2" s="462" t="s">
        <v>792</v>
      </c>
    </row>
    <row r="5" spans="1:15" ht="15.75" customHeight="1" x14ac:dyDescent="0.2">
      <c r="B5" s="997" t="s">
        <v>995</v>
      </c>
      <c r="C5" s="997"/>
      <c r="D5" s="997"/>
      <c r="E5" s="997"/>
      <c r="F5" s="997"/>
      <c r="G5" s="997"/>
      <c r="H5" s="997"/>
      <c r="I5" s="997"/>
      <c r="J5" s="997"/>
      <c r="K5" s="997"/>
      <c r="L5" s="997"/>
      <c r="M5" s="997"/>
      <c r="N5" s="997"/>
    </row>
    <row r="6" spans="1:15" ht="15.75" customHeight="1" x14ac:dyDescent="0.2">
      <c r="B6" s="997"/>
      <c r="C6" s="997"/>
      <c r="D6" s="997"/>
      <c r="E6" s="997"/>
      <c r="F6" s="997"/>
      <c r="G6" s="997"/>
      <c r="H6" s="997"/>
      <c r="I6" s="997"/>
      <c r="J6" s="997"/>
      <c r="K6" s="997"/>
      <c r="L6" s="997"/>
      <c r="M6" s="997"/>
      <c r="N6" s="997"/>
    </row>
    <row r="7" spans="1:15" ht="15" thickBot="1" x14ac:dyDescent="0.25">
      <c r="B7" s="463"/>
      <c r="C7" s="464"/>
      <c r="D7" s="464"/>
      <c r="E7" s="464"/>
      <c r="F7" s="464"/>
      <c r="G7" s="91"/>
      <c r="H7" s="91"/>
      <c r="I7" s="91"/>
      <c r="J7" s="91"/>
      <c r="K7" s="91"/>
      <c r="L7" s="91"/>
      <c r="M7" s="91"/>
      <c r="N7" s="461" t="s">
        <v>46</v>
      </c>
    </row>
    <row r="8" spans="1:15" ht="15" customHeight="1" x14ac:dyDescent="0.2">
      <c r="B8" s="988" t="s">
        <v>860</v>
      </c>
      <c r="C8" s="991" t="s">
        <v>21</v>
      </c>
      <c r="D8" s="992"/>
      <c r="E8" s="993"/>
      <c r="F8" s="981" t="s">
        <v>197</v>
      </c>
      <c r="G8" s="982"/>
      <c r="H8" s="983"/>
      <c r="I8" s="981" t="s">
        <v>94</v>
      </c>
      <c r="J8" s="982"/>
      <c r="K8" s="983"/>
      <c r="L8" s="981" t="s">
        <v>95</v>
      </c>
      <c r="M8" s="982"/>
      <c r="N8" s="983"/>
      <c r="O8" s="465"/>
    </row>
    <row r="9" spans="1:15" ht="12.75" customHeight="1" x14ac:dyDescent="0.2">
      <c r="B9" s="989"/>
      <c r="C9" s="984" t="s">
        <v>49</v>
      </c>
      <c r="D9" s="994" t="s">
        <v>196</v>
      </c>
      <c r="E9" s="986" t="s">
        <v>252</v>
      </c>
      <c r="F9" s="984" t="s">
        <v>49</v>
      </c>
      <c r="G9" s="994" t="s">
        <v>196</v>
      </c>
      <c r="H9" s="986" t="s">
        <v>252</v>
      </c>
      <c r="I9" s="984" t="s">
        <v>49</v>
      </c>
      <c r="J9" s="994" t="s">
        <v>196</v>
      </c>
      <c r="K9" s="986" t="s">
        <v>252</v>
      </c>
      <c r="L9" s="984" t="s">
        <v>49</v>
      </c>
      <c r="M9" s="994" t="s">
        <v>196</v>
      </c>
      <c r="N9" s="986" t="s">
        <v>252</v>
      </c>
    </row>
    <row r="10" spans="1:15" ht="21.75" customHeight="1" thickBot="1" x14ac:dyDescent="0.25">
      <c r="A10" s="466"/>
      <c r="B10" s="990"/>
      <c r="C10" s="985"/>
      <c r="D10" s="995"/>
      <c r="E10" s="987"/>
      <c r="F10" s="985"/>
      <c r="G10" s="995"/>
      <c r="H10" s="987"/>
      <c r="I10" s="985"/>
      <c r="J10" s="995"/>
      <c r="K10" s="987"/>
      <c r="L10" s="985"/>
      <c r="M10" s="995"/>
      <c r="N10" s="987"/>
    </row>
    <row r="11" spans="1:15" ht="14.25" customHeight="1" x14ac:dyDescent="0.2">
      <c r="A11" s="466"/>
      <c r="B11" s="467" t="s">
        <v>96</v>
      </c>
      <c r="C11" s="421">
        <v>31</v>
      </c>
      <c r="D11" s="98">
        <v>3500000</v>
      </c>
      <c r="E11" s="444">
        <f>D11/C11</f>
        <v>112903.22580645161</v>
      </c>
      <c r="F11" s="420">
        <f>C11-L11</f>
        <v>30</v>
      </c>
      <c r="G11" s="92">
        <f>D11-M11</f>
        <v>3250700</v>
      </c>
      <c r="H11" s="103">
        <f>G11/F11</f>
        <v>108356.66666666667</v>
      </c>
      <c r="I11" s="420"/>
      <c r="J11" s="92"/>
      <c r="K11" s="103"/>
      <c r="L11" s="421">
        <v>1</v>
      </c>
      <c r="M11" s="98">
        <v>249300</v>
      </c>
      <c r="N11" s="98">
        <v>249300</v>
      </c>
    </row>
    <row r="12" spans="1:15" ht="14.25" customHeight="1" x14ac:dyDescent="0.2">
      <c r="A12" s="466"/>
      <c r="B12" s="471" t="s">
        <v>97</v>
      </c>
      <c r="C12" s="425">
        <v>31</v>
      </c>
      <c r="D12" s="79">
        <v>3400000</v>
      </c>
      <c r="E12" s="444">
        <f t="shared" ref="E12:E22" si="0">D12/C12</f>
        <v>109677.41935483871</v>
      </c>
      <c r="F12" s="420">
        <f t="shared" ref="F12:G12" si="1">C12-L12</f>
        <v>30</v>
      </c>
      <c r="G12" s="92">
        <f t="shared" si="1"/>
        <v>3150700</v>
      </c>
      <c r="H12" s="103">
        <f t="shared" ref="H12:H22" si="2">G12/F12</f>
        <v>105023.33333333333</v>
      </c>
      <c r="I12" s="424"/>
      <c r="J12" s="85"/>
      <c r="K12" s="86"/>
      <c r="L12" s="425">
        <v>1</v>
      </c>
      <c r="M12" s="79">
        <v>249300</v>
      </c>
      <c r="N12" s="79">
        <v>249300</v>
      </c>
    </row>
    <row r="13" spans="1:15" ht="14.25" customHeight="1" x14ac:dyDescent="0.2">
      <c r="A13" s="466"/>
      <c r="B13" s="471" t="s">
        <v>98</v>
      </c>
      <c r="C13" s="425">
        <v>33</v>
      </c>
      <c r="D13" s="79">
        <v>3500000</v>
      </c>
      <c r="E13" s="444">
        <f t="shared" si="0"/>
        <v>106060.60606060606</v>
      </c>
      <c r="F13" s="420">
        <v>32</v>
      </c>
      <c r="G13" s="92">
        <f>D13-J13-M13</f>
        <v>3250700</v>
      </c>
      <c r="H13" s="103">
        <f t="shared" si="2"/>
        <v>101584.375</v>
      </c>
      <c r="I13" s="424"/>
      <c r="J13" s="85"/>
      <c r="K13" s="86"/>
      <c r="L13" s="425">
        <v>1</v>
      </c>
      <c r="M13" s="79">
        <v>249300</v>
      </c>
      <c r="N13" s="79">
        <v>249300</v>
      </c>
    </row>
    <row r="14" spans="1:15" ht="14.25" customHeight="1" x14ac:dyDescent="0.2">
      <c r="A14" s="466"/>
      <c r="B14" s="471" t="s">
        <v>99</v>
      </c>
      <c r="C14" s="425">
        <v>33</v>
      </c>
      <c r="D14" s="79">
        <v>3600000</v>
      </c>
      <c r="E14" s="444">
        <f t="shared" si="0"/>
        <v>109090.90909090909</v>
      </c>
      <c r="F14" s="420">
        <v>32</v>
      </c>
      <c r="G14" s="92">
        <f t="shared" ref="G14:G22" si="3">D14-J14-M14</f>
        <v>3350700</v>
      </c>
      <c r="H14" s="103">
        <f t="shared" si="2"/>
        <v>104709.375</v>
      </c>
      <c r="I14" s="424"/>
      <c r="J14" s="85"/>
      <c r="K14" s="86"/>
      <c r="L14" s="425">
        <v>1</v>
      </c>
      <c r="M14" s="79">
        <v>249300</v>
      </c>
      <c r="N14" s="79">
        <v>249300</v>
      </c>
    </row>
    <row r="15" spans="1:15" ht="14.25" customHeight="1" x14ac:dyDescent="0.2">
      <c r="A15" s="466"/>
      <c r="B15" s="471" t="s">
        <v>100</v>
      </c>
      <c r="C15" s="425">
        <v>33</v>
      </c>
      <c r="D15" s="79">
        <v>3600000</v>
      </c>
      <c r="E15" s="444">
        <f t="shared" si="0"/>
        <v>109090.90909090909</v>
      </c>
      <c r="F15" s="420">
        <v>32</v>
      </c>
      <c r="G15" s="92">
        <f t="shared" si="3"/>
        <v>3350700</v>
      </c>
      <c r="H15" s="103">
        <f t="shared" si="2"/>
        <v>104709.375</v>
      </c>
      <c r="I15" s="424"/>
      <c r="J15" s="85"/>
      <c r="K15" s="86"/>
      <c r="L15" s="425">
        <v>1</v>
      </c>
      <c r="M15" s="79">
        <v>249300</v>
      </c>
      <c r="N15" s="79">
        <v>249300</v>
      </c>
    </row>
    <row r="16" spans="1:15" ht="14.25" customHeight="1" x14ac:dyDescent="0.2">
      <c r="A16" s="466"/>
      <c r="B16" s="471" t="s">
        <v>101</v>
      </c>
      <c r="C16" s="425">
        <v>35</v>
      </c>
      <c r="D16" s="79">
        <v>3800000</v>
      </c>
      <c r="E16" s="444">
        <f t="shared" si="0"/>
        <v>108571.42857142857</v>
      </c>
      <c r="F16" s="420">
        <v>34</v>
      </c>
      <c r="G16" s="92">
        <f t="shared" si="3"/>
        <v>3550700</v>
      </c>
      <c r="H16" s="103">
        <f t="shared" si="2"/>
        <v>104432.35294117648</v>
      </c>
      <c r="I16" s="424"/>
      <c r="J16" s="85"/>
      <c r="K16" s="86"/>
      <c r="L16" s="425">
        <v>1</v>
      </c>
      <c r="M16" s="79">
        <v>249300</v>
      </c>
      <c r="N16" s="79">
        <v>249300</v>
      </c>
    </row>
    <row r="17" spans="1:14" ht="14.25" customHeight="1" x14ac:dyDescent="0.2">
      <c r="A17" s="466"/>
      <c r="B17" s="471" t="s">
        <v>102</v>
      </c>
      <c r="C17" s="425">
        <v>36</v>
      </c>
      <c r="D17" s="79">
        <v>4100000</v>
      </c>
      <c r="E17" s="444">
        <f t="shared" si="0"/>
        <v>113888.88888888889</v>
      </c>
      <c r="F17" s="420">
        <v>35</v>
      </c>
      <c r="G17" s="92">
        <f t="shared" si="3"/>
        <v>3850700</v>
      </c>
      <c r="H17" s="103">
        <f t="shared" si="2"/>
        <v>110020</v>
      </c>
      <c r="I17" s="424"/>
      <c r="J17" s="85"/>
      <c r="K17" s="86"/>
      <c r="L17" s="425">
        <v>1</v>
      </c>
      <c r="M17" s="79">
        <v>249300</v>
      </c>
      <c r="N17" s="79">
        <v>249300</v>
      </c>
    </row>
    <row r="18" spans="1:14" ht="14.25" customHeight="1" x14ac:dyDescent="0.2">
      <c r="A18" s="466"/>
      <c r="B18" s="471" t="s">
        <v>103</v>
      </c>
      <c r="C18" s="425">
        <v>37</v>
      </c>
      <c r="D18" s="79">
        <v>4200000</v>
      </c>
      <c r="E18" s="444">
        <f t="shared" si="0"/>
        <v>113513.51351351352</v>
      </c>
      <c r="F18" s="420">
        <v>36</v>
      </c>
      <c r="G18" s="92">
        <f t="shared" si="3"/>
        <v>3950700</v>
      </c>
      <c r="H18" s="103">
        <f t="shared" si="2"/>
        <v>109741.66666666667</v>
      </c>
      <c r="I18" s="424"/>
      <c r="J18" s="85"/>
      <c r="K18" s="86"/>
      <c r="L18" s="425">
        <v>1</v>
      </c>
      <c r="M18" s="79">
        <v>249300</v>
      </c>
      <c r="N18" s="79">
        <v>249300</v>
      </c>
    </row>
    <row r="19" spans="1:14" ht="14.25" customHeight="1" x14ac:dyDescent="0.2">
      <c r="A19" s="466"/>
      <c r="B19" s="471" t="s">
        <v>104</v>
      </c>
      <c r="C19" s="425">
        <v>37</v>
      </c>
      <c r="D19" s="79">
        <v>4200000</v>
      </c>
      <c r="E19" s="444">
        <f t="shared" si="0"/>
        <v>113513.51351351352</v>
      </c>
      <c r="F19" s="420">
        <v>36</v>
      </c>
      <c r="G19" s="92">
        <f t="shared" si="3"/>
        <v>3950700</v>
      </c>
      <c r="H19" s="103">
        <f t="shared" si="2"/>
        <v>109741.66666666667</v>
      </c>
      <c r="I19" s="424"/>
      <c r="J19" s="85"/>
      <c r="K19" s="86"/>
      <c r="L19" s="425">
        <v>1</v>
      </c>
      <c r="M19" s="79">
        <v>249300</v>
      </c>
      <c r="N19" s="79">
        <v>249300</v>
      </c>
    </row>
    <row r="20" spans="1:14" ht="14.25" customHeight="1" x14ac:dyDescent="0.2">
      <c r="A20" s="466"/>
      <c r="B20" s="471" t="s">
        <v>105</v>
      </c>
      <c r="C20" s="425">
        <v>38</v>
      </c>
      <c r="D20" s="79">
        <v>4400000</v>
      </c>
      <c r="E20" s="444">
        <f t="shared" si="0"/>
        <v>115789.47368421052</v>
      </c>
      <c r="F20" s="420">
        <v>37</v>
      </c>
      <c r="G20" s="92">
        <f t="shared" si="3"/>
        <v>4150700</v>
      </c>
      <c r="H20" s="103">
        <f t="shared" si="2"/>
        <v>112181.08108108108</v>
      </c>
      <c r="I20" s="424"/>
      <c r="J20" s="85"/>
      <c r="K20" s="86"/>
      <c r="L20" s="425">
        <v>1</v>
      </c>
      <c r="M20" s="79">
        <v>249300</v>
      </c>
      <c r="N20" s="79">
        <v>249300</v>
      </c>
    </row>
    <row r="21" spans="1:14" ht="14.25" customHeight="1" x14ac:dyDescent="0.2">
      <c r="A21" s="466"/>
      <c r="B21" s="471" t="s">
        <v>106</v>
      </c>
      <c r="C21" s="425">
        <v>39</v>
      </c>
      <c r="D21" s="79">
        <v>4500000</v>
      </c>
      <c r="E21" s="444">
        <f t="shared" si="0"/>
        <v>115384.61538461539</v>
      </c>
      <c r="F21" s="420">
        <v>38</v>
      </c>
      <c r="G21" s="92">
        <f t="shared" si="3"/>
        <v>4250700</v>
      </c>
      <c r="H21" s="103">
        <f t="shared" si="2"/>
        <v>111860.52631578948</v>
      </c>
      <c r="I21" s="424"/>
      <c r="J21" s="85"/>
      <c r="K21" s="86"/>
      <c r="L21" s="425">
        <v>1</v>
      </c>
      <c r="M21" s="79">
        <v>249300</v>
      </c>
      <c r="N21" s="79">
        <v>249300</v>
      </c>
    </row>
    <row r="22" spans="1:14" ht="14.25" customHeight="1" x14ac:dyDescent="0.2">
      <c r="A22" s="466"/>
      <c r="B22" s="471" t="s">
        <v>107</v>
      </c>
      <c r="C22" s="425">
        <v>39</v>
      </c>
      <c r="D22" s="79">
        <v>4512430</v>
      </c>
      <c r="E22" s="444">
        <f t="shared" si="0"/>
        <v>115703.33333333333</v>
      </c>
      <c r="F22" s="420">
        <v>38</v>
      </c>
      <c r="G22" s="92">
        <f t="shared" si="3"/>
        <v>4263130</v>
      </c>
      <c r="H22" s="103">
        <f t="shared" si="2"/>
        <v>112187.63157894737</v>
      </c>
      <c r="I22" s="424"/>
      <c r="J22" s="85"/>
      <c r="K22" s="86"/>
      <c r="L22" s="425">
        <v>1</v>
      </c>
      <c r="M22" s="448">
        <v>249300</v>
      </c>
      <c r="N22" s="448">
        <v>249300</v>
      </c>
    </row>
    <row r="23" spans="1:14" ht="14.25" customHeight="1" x14ac:dyDescent="0.2">
      <c r="A23" s="466"/>
      <c r="B23" s="477" t="s">
        <v>21</v>
      </c>
      <c r="C23" s="472">
        <f t="shared" ref="C23:H23" si="4">SUM(C11:C22)</f>
        <v>422</v>
      </c>
      <c r="D23" s="478">
        <f t="shared" si="4"/>
        <v>47312430</v>
      </c>
      <c r="E23" s="479">
        <f t="shared" si="4"/>
        <v>1343187.8362932182</v>
      </c>
      <c r="F23" s="474">
        <f t="shared" si="4"/>
        <v>410</v>
      </c>
      <c r="G23" s="475">
        <f t="shared" si="4"/>
        <v>44320830</v>
      </c>
      <c r="H23" s="476">
        <f t="shared" si="4"/>
        <v>1294548.0502503277</v>
      </c>
      <c r="I23" s="474"/>
      <c r="J23" s="475"/>
      <c r="K23" s="476"/>
      <c r="L23" s="480">
        <f t="shared" ref="L23:N23" si="5">SUM(L11:L22)</f>
        <v>12</v>
      </c>
      <c r="M23" s="478">
        <f t="shared" si="5"/>
        <v>2991600</v>
      </c>
      <c r="N23" s="476">
        <f t="shared" si="5"/>
        <v>2991600</v>
      </c>
    </row>
    <row r="24" spans="1:14" ht="14.25" customHeight="1" thickBot="1" x14ac:dyDescent="0.25">
      <c r="A24" s="466"/>
      <c r="B24" s="481" t="s">
        <v>108</v>
      </c>
      <c r="C24" s="482">
        <f t="shared" ref="C24:H24" si="6">C23/12</f>
        <v>35.166666666666664</v>
      </c>
      <c r="D24" s="483">
        <f t="shared" si="6"/>
        <v>3942702.5</v>
      </c>
      <c r="E24" s="484">
        <f t="shared" si="6"/>
        <v>111932.31969110151</v>
      </c>
      <c r="F24" s="485">
        <f t="shared" si="6"/>
        <v>34.166666666666664</v>
      </c>
      <c r="G24" s="486">
        <f t="shared" si="6"/>
        <v>3693402.5</v>
      </c>
      <c r="H24" s="487">
        <f t="shared" si="6"/>
        <v>107879.0041875273</v>
      </c>
      <c r="I24" s="485"/>
      <c r="J24" s="486"/>
      <c r="K24" s="487"/>
      <c r="L24" s="488">
        <f>L23/12</f>
        <v>1</v>
      </c>
      <c r="M24" s="483">
        <f>M23/12</f>
        <v>249300</v>
      </c>
      <c r="N24" s="487">
        <f>N23/12</f>
        <v>249300</v>
      </c>
    </row>
    <row r="25" spans="1:14" ht="14.25" x14ac:dyDescent="0.2">
      <c r="B25" s="996" t="s">
        <v>855</v>
      </c>
      <c r="C25" s="996"/>
      <c r="D25" s="996"/>
      <c r="E25" s="996"/>
      <c r="F25" s="996"/>
      <c r="G25" s="996"/>
      <c r="H25" s="996"/>
      <c r="I25" s="996"/>
      <c r="J25" s="996"/>
      <c r="K25" s="996"/>
      <c r="L25" s="996"/>
      <c r="M25" s="996"/>
      <c r="N25" s="91"/>
    </row>
    <row r="29" spans="1:14" ht="15.75" customHeight="1" x14ac:dyDescent="0.2">
      <c r="B29" s="997" t="s">
        <v>998</v>
      </c>
      <c r="C29" s="997"/>
      <c r="D29" s="997"/>
      <c r="E29" s="997"/>
      <c r="F29" s="997"/>
      <c r="G29" s="997"/>
      <c r="H29" s="997"/>
      <c r="I29" s="997"/>
      <c r="J29" s="997"/>
      <c r="K29" s="997"/>
      <c r="L29" s="997"/>
      <c r="M29" s="997"/>
      <c r="N29" s="997"/>
    </row>
    <row r="30" spans="1:14" ht="15.75" customHeight="1" x14ac:dyDescent="0.2">
      <c r="B30" s="997"/>
      <c r="C30" s="997"/>
      <c r="D30" s="997"/>
      <c r="E30" s="997"/>
      <c r="F30" s="997"/>
      <c r="G30" s="997"/>
      <c r="H30" s="997"/>
      <c r="I30" s="997"/>
      <c r="J30" s="997"/>
      <c r="K30" s="997"/>
      <c r="L30" s="997"/>
      <c r="M30" s="997"/>
      <c r="N30" s="997"/>
    </row>
    <row r="31" spans="1:14" ht="15" thickBot="1" x14ac:dyDescent="0.25">
      <c r="B31" s="463"/>
      <c r="C31" s="464"/>
      <c r="D31" s="464"/>
      <c r="E31" s="464"/>
      <c r="F31" s="464"/>
      <c r="G31" s="91"/>
      <c r="H31" s="91"/>
      <c r="I31" s="91"/>
      <c r="J31" s="91"/>
      <c r="K31" s="91"/>
      <c r="L31" s="91"/>
      <c r="M31" s="91"/>
      <c r="N31" s="461" t="s">
        <v>46</v>
      </c>
    </row>
    <row r="32" spans="1:14" ht="15" customHeight="1" x14ac:dyDescent="0.2">
      <c r="B32" s="988" t="s">
        <v>861</v>
      </c>
      <c r="C32" s="991" t="s">
        <v>21</v>
      </c>
      <c r="D32" s="992"/>
      <c r="E32" s="993"/>
      <c r="F32" s="981" t="s">
        <v>197</v>
      </c>
      <c r="G32" s="982"/>
      <c r="H32" s="983"/>
      <c r="I32" s="981" t="s">
        <v>94</v>
      </c>
      <c r="J32" s="982"/>
      <c r="K32" s="983"/>
      <c r="L32" s="981" t="s">
        <v>95</v>
      </c>
      <c r="M32" s="982"/>
      <c r="N32" s="983"/>
    </row>
    <row r="33" spans="2:14" ht="12.75" customHeight="1" x14ac:dyDescent="0.2">
      <c r="B33" s="989"/>
      <c r="C33" s="984" t="s">
        <v>49</v>
      </c>
      <c r="D33" s="994" t="s">
        <v>196</v>
      </c>
      <c r="E33" s="986" t="s">
        <v>252</v>
      </c>
      <c r="F33" s="984" t="s">
        <v>49</v>
      </c>
      <c r="G33" s="994" t="s">
        <v>196</v>
      </c>
      <c r="H33" s="986" t="s">
        <v>252</v>
      </c>
      <c r="I33" s="984" t="s">
        <v>49</v>
      </c>
      <c r="J33" s="994" t="s">
        <v>196</v>
      </c>
      <c r="K33" s="986" t="s">
        <v>252</v>
      </c>
      <c r="L33" s="984" t="s">
        <v>49</v>
      </c>
      <c r="M33" s="994" t="s">
        <v>196</v>
      </c>
      <c r="N33" s="986" t="s">
        <v>252</v>
      </c>
    </row>
    <row r="34" spans="2:14" ht="13.5" thickBot="1" x14ac:dyDescent="0.25">
      <c r="B34" s="998"/>
      <c r="C34" s="985"/>
      <c r="D34" s="995"/>
      <c r="E34" s="987"/>
      <c r="F34" s="985"/>
      <c r="G34" s="995"/>
      <c r="H34" s="987"/>
      <c r="I34" s="985"/>
      <c r="J34" s="995"/>
      <c r="K34" s="987"/>
      <c r="L34" s="985"/>
      <c r="M34" s="995"/>
      <c r="N34" s="987"/>
    </row>
    <row r="35" spans="2:14" ht="14.25" x14ac:dyDescent="0.2">
      <c r="B35" s="489" t="s">
        <v>96</v>
      </c>
      <c r="C35" s="421">
        <v>31</v>
      </c>
      <c r="D35" s="98">
        <v>4100000</v>
      </c>
      <c r="E35" s="101">
        <f>D35/C35</f>
        <v>132258.06451612903</v>
      </c>
      <c r="F35" s="420">
        <f>C35-L35</f>
        <v>30</v>
      </c>
      <c r="G35" s="92">
        <f>D35-M35</f>
        <v>3812900</v>
      </c>
      <c r="H35" s="103">
        <f>G35/F35</f>
        <v>127096.66666666667</v>
      </c>
      <c r="I35" s="453"/>
      <c r="J35" s="92"/>
      <c r="K35" s="103"/>
      <c r="L35" s="419">
        <v>1</v>
      </c>
      <c r="M35" s="98">
        <v>287100</v>
      </c>
      <c r="N35" s="98">
        <v>287100</v>
      </c>
    </row>
    <row r="36" spans="2:14" ht="14.25" x14ac:dyDescent="0.2">
      <c r="B36" s="490" t="s">
        <v>97</v>
      </c>
      <c r="C36" s="425">
        <v>31</v>
      </c>
      <c r="D36" s="79">
        <v>4000000</v>
      </c>
      <c r="E36" s="101">
        <f t="shared" ref="E36:E46" si="7">D36/C36</f>
        <v>129032.25806451614</v>
      </c>
      <c r="F36" s="420">
        <f t="shared" ref="F36:G46" si="8">C36-L36</f>
        <v>30</v>
      </c>
      <c r="G36" s="92">
        <f t="shared" si="8"/>
        <v>3712900</v>
      </c>
      <c r="H36" s="103">
        <f t="shared" ref="H36:H46" si="9">G36/F36</f>
        <v>123763.33333333333</v>
      </c>
      <c r="I36" s="102"/>
      <c r="J36" s="85"/>
      <c r="K36" s="86"/>
      <c r="L36" s="423">
        <v>1</v>
      </c>
      <c r="M36" s="79">
        <v>287100</v>
      </c>
      <c r="N36" s="79">
        <v>287100</v>
      </c>
    </row>
    <row r="37" spans="2:14" ht="14.25" x14ac:dyDescent="0.2">
      <c r="B37" s="490" t="s">
        <v>98</v>
      </c>
      <c r="C37" s="425">
        <v>33</v>
      </c>
      <c r="D37" s="79">
        <v>4100000</v>
      </c>
      <c r="E37" s="101">
        <f t="shared" si="7"/>
        <v>124242.42424242424</v>
      </c>
      <c r="F37" s="420">
        <f t="shared" si="8"/>
        <v>32</v>
      </c>
      <c r="G37" s="92">
        <f>D37-M37-J37</f>
        <v>3812900</v>
      </c>
      <c r="H37" s="103">
        <f t="shared" si="9"/>
        <v>119153.125</v>
      </c>
      <c r="I37" s="424"/>
      <c r="J37" s="85"/>
      <c r="K37" s="86"/>
      <c r="L37" s="423">
        <v>1</v>
      </c>
      <c r="M37" s="79">
        <v>287100</v>
      </c>
      <c r="N37" s="79">
        <v>287100</v>
      </c>
    </row>
    <row r="38" spans="2:14" ht="14.25" x14ac:dyDescent="0.2">
      <c r="B38" s="490" t="s">
        <v>99</v>
      </c>
      <c r="C38" s="425">
        <v>33</v>
      </c>
      <c r="D38" s="79">
        <v>4200000</v>
      </c>
      <c r="E38" s="101">
        <f t="shared" si="7"/>
        <v>127272.72727272728</v>
      </c>
      <c r="F38" s="420">
        <f t="shared" si="8"/>
        <v>32</v>
      </c>
      <c r="G38" s="92">
        <f t="shared" ref="G38:G46" si="10">D38-M38-J38</f>
        <v>3912900</v>
      </c>
      <c r="H38" s="103">
        <f t="shared" si="9"/>
        <v>122278.125</v>
      </c>
      <c r="I38" s="424"/>
      <c r="J38" s="85"/>
      <c r="K38" s="86"/>
      <c r="L38" s="423">
        <v>1</v>
      </c>
      <c r="M38" s="79">
        <v>287100</v>
      </c>
      <c r="N38" s="79">
        <v>287100</v>
      </c>
    </row>
    <row r="39" spans="2:14" ht="14.25" x14ac:dyDescent="0.2">
      <c r="B39" s="490" t="s">
        <v>100</v>
      </c>
      <c r="C39" s="425">
        <v>33</v>
      </c>
      <c r="D39" s="79">
        <v>4200000</v>
      </c>
      <c r="E39" s="101">
        <f t="shared" si="7"/>
        <v>127272.72727272728</v>
      </c>
      <c r="F39" s="420">
        <f t="shared" si="8"/>
        <v>32</v>
      </c>
      <c r="G39" s="92">
        <f t="shared" si="10"/>
        <v>3912900</v>
      </c>
      <c r="H39" s="103">
        <f t="shared" si="9"/>
        <v>122278.125</v>
      </c>
      <c r="I39" s="424"/>
      <c r="J39" s="85"/>
      <c r="K39" s="86"/>
      <c r="L39" s="423">
        <v>1</v>
      </c>
      <c r="M39" s="79">
        <v>287100</v>
      </c>
      <c r="N39" s="79">
        <v>287100</v>
      </c>
    </row>
    <row r="40" spans="2:14" ht="14.25" x14ac:dyDescent="0.2">
      <c r="B40" s="490" t="s">
        <v>101</v>
      </c>
      <c r="C40" s="425">
        <v>35</v>
      </c>
      <c r="D40" s="79">
        <v>4400000</v>
      </c>
      <c r="E40" s="101">
        <f t="shared" si="7"/>
        <v>125714.28571428571</v>
      </c>
      <c r="F40" s="420">
        <f t="shared" si="8"/>
        <v>34</v>
      </c>
      <c r="G40" s="92">
        <f t="shared" si="10"/>
        <v>4112900</v>
      </c>
      <c r="H40" s="103">
        <f t="shared" si="9"/>
        <v>120967.64705882352</v>
      </c>
      <c r="I40" s="424"/>
      <c r="J40" s="85"/>
      <c r="K40" s="86"/>
      <c r="L40" s="423">
        <v>1</v>
      </c>
      <c r="M40" s="79">
        <v>287100</v>
      </c>
      <c r="N40" s="79">
        <v>287100</v>
      </c>
    </row>
    <row r="41" spans="2:14" ht="14.25" x14ac:dyDescent="0.2">
      <c r="B41" s="490" t="s">
        <v>102</v>
      </c>
      <c r="C41" s="425">
        <v>36</v>
      </c>
      <c r="D41" s="79">
        <v>4800000</v>
      </c>
      <c r="E41" s="101">
        <f t="shared" si="7"/>
        <v>133333.33333333334</v>
      </c>
      <c r="F41" s="420">
        <f t="shared" si="8"/>
        <v>35</v>
      </c>
      <c r="G41" s="92">
        <f t="shared" si="10"/>
        <v>4512900</v>
      </c>
      <c r="H41" s="103">
        <f t="shared" si="9"/>
        <v>128940</v>
      </c>
      <c r="I41" s="424"/>
      <c r="J41" s="85"/>
      <c r="K41" s="86"/>
      <c r="L41" s="423">
        <v>1</v>
      </c>
      <c r="M41" s="79">
        <v>287100</v>
      </c>
      <c r="N41" s="79">
        <v>287100</v>
      </c>
    </row>
    <row r="42" spans="2:14" ht="14.25" x14ac:dyDescent="0.2">
      <c r="B42" s="490" t="s">
        <v>103</v>
      </c>
      <c r="C42" s="425">
        <v>37</v>
      </c>
      <c r="D42" s="79">
        <v>4900000</v>
      </c>
      <c r="E42" s="101">
        <f t="shared" si="7"/>
        <v>132432.43243243243</v>
      </c>
      <c r="F42" s="420">
        <f t="shared" si="8"/>
        <v>36</v>
      </c>
      <c r="G42" s="92">
        <f t="shared" si="10"/>
        <v>4612900</v>
      </c>
      <c r="H42" s="103">
        <f t="shared" si="9"/>
        <v>128136.11111111111</v>
      </c>
      <c r="I42" s="424"/>
      <c r="J42" s="85"/>
      <c r="K42" s="86"/>
      <c r="L42" s="423">
        <v>1</v>
      </c>
      <c r="M42" s="79">
        <v>287100</v>
      </c>
      <c r="N42" s="79">
        <v>287100</v>
      </c>
    </row>
    <row r="43" spans="2:14" ht="14.25" x14ac:dyDescent="0.2">
      <c r="B43" s="490" t="s">
        <v>104</v>
      </c>
      <c r="C43" s="425">
        <v>37</v>
      </c>
      <c r="D43" s="79">
        <v>5100000</v>
      </c>
      <c r="E43" s="101">
        <f t="shared" si="7"/>
        <v>137837.83783783784</v>
      </c>
      <c r="F43" s="420">
        <f t="shared" si="8"/>
        <v>36</v>
      </c>
      <c r="G43" s="92">
        <f t="shared" si="10"/>
        <v>4812900</v>
      </c>
      <c r="H43" s="103">
        <f t="shared" si="9"/>
        <v>133691.66666666666</v>
      </c>
      <c r="I43" s="424"/>
      <c r="J43" s="85"/>
      <c r="K43" s="86"/>
      <c r="L43" s="423">
        <v>1</v>
      </c>
      <c r="M43" s="79">
        <v>287100</v>
      </c>
      <c r="N43" s="79">
        <v>287100</v>
      </c>
    </row>
    <row r="44" spans="2:14" ht="14.25" x14ac:dyDescent="0.2">
      <c r="B44" s="490" t="s">
        <v>105</v>
      </c>
      <c r="C44" s="425">
        <v>38</v>
      </c>
      <c r="D44" s="79">
        <v>5100000</v>
      </c>
      <c r="E44" s="101">
        <f t="shared" si="7"/>
        <v>134210.52631578947</v>
      </c>
      <c r="F44" s="420">
        <f t="shared" si="8"/>
        <v>37</v>
      </c>
      <c r="G44" s="92">
        <f t="shared" si="10"/>
        <v>4812900</v>
      </c>
      <c r="H44" s="103">
        <f t="shared" si="9"/>
        <v>130078.37837837837</v>
      </c>
      <c r="I44" s="424"/>
      <c r="J44" s="85"/>
      <c r="K44" s="86"/>
      <c r="L44" s="423">
        <v>1</v>
      </c>
      <c r="M44" s="79">
        <v>287100</v>
      </c>
      <c r="N44" s="79">
        <v>287100</v>
      </c>
    </row>
    <row r="45" spans="2:14" ht="14.25" x14ac:dyDescent="0.2">
      <c r="B45" s="490" t="s">
        <v>106</v>
      </c>
      <c r="C45" s="425">
        <v>39</v>
      </c>
      <c r="D45" s="79">
        <v>5200000</v>
      </c>
      <c r="E45" s="101">
        <f t="shared" si="7"/>
        <v>133333.33333333334</v>
      </c>
      <c r="F45" s="420">
        <f t="shared" si="8"/>
        <v>38</v>
      </c>
      <c r="G45" s="92">
        <f t="shared" si="10"/>
        <v>4912900</v>
      </c>
      <c r="H45" s="103">
        <f t="shared" si="9"/>
        <v>129286.84210526316</v>
      </c>
      <c r="I45" s="424"/>
      <c r="J45" s="85"/>
      <c r="K45" s="86"/>
      <c r="L45" s="423">
        <v>1</v>
      </c>
      <c r="M45" s="79">
        <v>287100</v>
      </c>
      <c r="N45" s="79">
        <v>287100</v>
      </c>
    </row>
    <row r="46" spans="2:14" ht="14.25" x14ac:dyDescent="0.2">
      <c r="B46" s="490" t="s">
        <v>107</v>
      </c>
      <c r="C46" s="425">
        <v>39</v>
      </c>
      <c r="D46" s="79">
        <v>5207430</v>
      </c>
      <c r="E46" s="101">
        <f t="shared" si="7"/>
        <v>133523.84615384616</v>
      </c>
      <c r="F46" s="420">
        <f t="shared" si="8"/>
        <v>38</v>
      </c>
      <c r="G46" s="92">
        <f t="shared" si="10"/>
        <v>4920330</v>
      </c>
      <c r="H46" s="103">
        <f t="shared" si="9"/>
        <v>129482.36842105263</v>
      </c>
      <c r="I46" s="424"/>
      <c r="J46" s="85"/>
      <c r="K46" s="86"/>
      <c r="L46" s="423">
        <v>1</v>
      </c>
      <c r="M46" s="79">
        <v>287100</v>
      </c>
      <c r="N46" s="79">
        <v>287100</v>
      </c>
    </row>
    <row r="47" spans="2:14" ht="14.25" x14ac:dyDescent="0.2">
      <c r="B47" s="492" t="s">
        <v>21</v>
      </c>
      <c r="C47" s="472">
        <f t="shared" ref="C47:H47" si="11">SUM(C35:C46)</f>
        <v>422</v>
      </c>
      <c r="D47" s="478">
        <f t="shared" si="11"/>
        <v>55307430</v>
      </c>
      <c r="E47" s="493">
        <f t="shared" si="11"/>
        <v>1570463.7964893822</v>
      </c>
      <c r="F47" s="491">
        <f t="shared" si="11"/>
        <v>410</v>
      </c>
      <c r="G47" s="475">
        <f t="shared" si="11"/>
        <v>51862230</v>
      </c>
      <c r="H47" s="476">
        <f t="shared" si="11"/>
        <v>1515152.3887412956</v>
      </c>
      <c r="I47" s="491"/>
      <c r="J47" s="475"/>
      <c r="K47" s="476"/>
      <c r="L47" s="494">
        <f t="shared" ref="L47:N47" si="12">SUM(L35:L46)</f>
        <v>12</v>
      </c>
      <c r="M47" s="478">
        <f t="shared" si="12"/>
        <v>3445200</v>
      </c>
      <c r="N47" s="476">
        <f t="shared" si="12"/>
        <v>3445200</v>
      </c>
    </row>
    <row r="48" spans="2:14" ht="15" thickBot="1" x14ac:dyDescent="0.25">
      <c r="B48" s="495" t="s">
        <v>108</v>
      </c>
      <c r="C48" s="482">
        <f t="shared" ref="C48:H48" si="13">C47/12</f>
        <v>35.166666666666664</v>
      </c>
      <c r="D48" s="483">
        <f t="shared" si="13"/>
        <v>4608952.5</v>
      </c>
      <c r="E48" s="496">
        <f t="shared" si="13"/>
        <v>130871.98304078185</v>
      </c>
      <c r="F48" s="497">
        <f t="shared" si="13"/>
        <v>34.166666666666664</v>
      </c>
      <c r="G48" s="486">
        <f t="shared" si="13"/>
        <v>4321852.5</v>
      </c>
      <c r="H48" s="487">
        <f t="shared" si="13"/>
        <v>126262.69906177463</v>
      </c>
      <c r="I48" s="497"/>
      <c r="J48" s="486"/>
      <c r="K48" s="487"/>
      <c r="L48" s="498">
        <f>L47/12</f>
        <v>1</v>
      </c>
      <c r="M48" s="483">
        <f>M47/12</f>
        <v>287100</v>
      </c>
      <c r="N48" s="487">
        <f>N47/12</f>
        <v>287100</v>
      </c>
    </row>
    <row r="49" spans="2:14" ht="14.25" x14ac:dyDescent="0.2">
      <c r="B49" s="996" t="s">
        <v>855</v>
      </c>
      <c r="C49" s="996"/>
      <c r="D49" s="996"/>
      <c r="E49" s="996"/>
      <c r="F49" s="996"/>
      <c r="G49" s="996"/>
      <c r="H49" s="996"/>
      <c r="I49" s="996"/>
      <c r="J49" s="996"/>
      <c r="K49" s="996"/>
      <c r="L49" s="996"/>
      <c r="M49" s="996"/>
      <c r="N49" s="91"/>
    </row>
  </sheetData>
  <mergeCells count="38">
    <mergeCell ref="N33:N34"/>
    <mergeCell ref="B49:M49"/>
    <mergeCell ref="B29:N30"/>
    <mergeCell ref="B5:N6"/>
    <mergeCell ref="G33:G34"/>
    <mergeCell ref="H33:H34"/>
    <mergeCell ref="I33:I34"/>
    <mergeCell ref="J33:J34"/>
    <mergeCell ref="K33:K34"/>
    <mergeCell ref="L33:L34"/>
    <mergeCell ref="B32:B34"/>
    <mergeCell ref="C32:E32"/>
    <mergeCell ref="F32:H32"/>
    <mergeCell ref="I32:K32"/>
    <mergeCell ref="L32:N32"/>
    <mergeCell ref="C33:C34"/>
    <mergeCell ref="D33:D34"/>
    <mergeCell ref="E33:E34"/>
    <mergeCell ref="F33:F34"/>
    <mergeCell ref="L9:L10"/>
    <mergeCell ref="B25:M25"/>
    <mergeCell ref="D9:D10"/>
    <mergeCell ref="E9:E10"/>
    <mergeCell ref="F9:F10"/>
    <mergeCell ref="G9:G10"/>
    <mergeCell ref="M33:M34"/>
    <mergeCell ref="L8:N8"/>
    <mergeCell ref="C9:C10"/>
    <mergeCell ref="H9:H10"/>
    <mergeCell ref="I9:I10"/>
    <mergeCell ref="B8:B10"/>
    <mergeCell ref="C8:E8"/>
    <mergeCell ref="F8:H8"/>
    <mergeCell ref="I8:K8"/>
    <mergeCell ref="J9:J10"/>
    <mergeCell ref="K9:K10"/>
    <mergeCell ref="M9:M10"/>
    <mergeCell ref="N9:N10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tabColor theme="6" tint="0.59999389629810485"/>
  </sheetPr>
  <dimension ref="B1:L44"/>
  <sheetViews>
    <sheetView showGridLines="0" zoomScale="115" zoomScaleNormal="115" workbookViewId="0">
      <selection activeCell="I41" sqref="I41"/>
    </sheetView>
  </sheetViews>
  <sheetFormatPr defaultRowHeight="12.75" x14ac:dyDescent="0.2"/>
  <cols>
    <col min="1" max="1" width="3.85546875" style="591" customWidth="1"/>
    <col min="2" max="2" width="9.140625" style="591"/>
    <col min="3" max="13" width="12.7109375" style="591" customWidth="1"/>
    <col min="14" max="16384" width="9.140625" style="591"/>
  </cols>
  <sheetData>
    <row r="1" spans="2:12" x14ac:dyDescent="0.2">
      <c r="J1" s="40" t="s">
        <v>357</v>
      </c>
    </row>
    <row r="2" spans="2:12" ht="20.25" customHeight="1" x14ac:dyDescent="0.2">
      <c r="B2" s="781" t="s">
        <v>240</v>
      </c>
      <c r="C2" s="781"/>
      <c r="D2" s="781"/>
      <c r="E2" s="781"/>
      <c r="F2" s="781"/>
      <c r="G2" s="781"/>
      <c r="H2" s="781"/>
      <c r="I2" s="781"/>
      <c r="J2" s="781"/>
      <c r="K2" s="647"/>
      <c r="L2" s="647"/>
    </row>
    <row r="3" spans="2:12" ht="15" thickBot="1" x14ac:dyDescent="0.25">
      <c r="B3" s="194"/>
      <c r="C3" s="194"/>
      <c r="D3" s="194"/>
      <c r="E3" s="194"/>
      <c r="F3" s="194"/>
      <c r="G3" s="194"/>
      <c r="H3" s="194"/>
      <c r="I3" s="194"/>
      <c r="J3" s="592" t="s">
        <v>46</v>
      </c>
      <c r="K3" s="194"/>
      <c r="L3" s="352"/>
    </row>
    <row r="4" spans="2:12" ht="30" customHeight="1" x14ac:dyDescent="0.2">
      <c r="B4" s="999" t="s">
        <v>241</v>
      </c>
      <c r="C4" s="1001" t="s">
        <v>862</v>
      </c>
      <c r="D4" s="851"/>
      <c r="E4" s="851"/>
      <c r="F4" s="852"/>
      <c r="G4" s="851" t="s">
        <v>863</v>
      </c>
      <c r="H4" s="851"/>
      <c r="I4" s="851"/>
      <c r="J4" s="852"/>
      <c r="K4" s="212"/>
      <c r="L4" s="212"/>
    </row>
    <row r="5" spans="2:12" ht="26.25" thickBot="1" x14ac:dyDescent="0.25">
      <c r="B5" s="1000"/>
      <c r="C5" s="648" t="s">
        <v>245</v>
      </c>
      <c r="D5" s="649" t="s">
        <v>202</v>
      </c>
      <c r="E5" s="649" t="s">
        <v>243</v>
      </c>
      <c r="F5" s="650" t="s">
        <v>244</v>
      </c>
      <c r="G5" s="648" t="s">
        <v>245</v>
      </c>
      <c r="H5" s="649" t="s">
        <v>202</v>
      </c>
      <c r="I5" s="649" t="s">
        <v>243</v>
      </c>
      <c r="J5" s="650" t="s">
        <v>244</v>
      </c>
      <c r="K5" s="651"/>
      <c r="L5" s="651"/>
    </row>
    <row r="6" spans="2:12" ht="13.5" thickBot="1" x14ac:dyDescent="0.25">
      <c r="B6" s="652"/>
      <c r="C6" s="653" t="s">
        <v>246</v>
      </c>
      <c r="D6" s="654">
        <v>1</v>
      </c>
      <c r="E6" s="654">
        <v>2</v>
      </c>
      <c r="F6" s="655">
        <v>3</v>
      </c>
      <c r="G6" s="653" t="s">
        <v>246</v>
      </c>
      <c r="H6" s="654">
        <v>1</v>
      </c>
      <c r="I6" s="654">
        <v>2</v>
      </c>
      <c r="J6" s="655">
        <v>3</v>
      </c>
      <c r="K6" s="651"/>
      <c r="L6" s="651"/>
    </row>
    <row r="7" spans="2:12" ht="14.25" x14ac:dyDescent="0.2">
      <c r="B7" s="656" t="s">
        <v>96</v>
      </c>
      <c r="C7" s="657">
        <f>D7+(E7*F7)</f>
        <v>70000</v>
      </c>
      <c r="D7" s="468">
        <v>30000</v>
      </c>
      <c r="E7" s="469">
        <v>20000</v>
      </c>
      <c r="F7" s="470">
        <v>2</v>
      </c>
      <c r="G7" s="419">
        <f>H7+(I7*J7)</f>
        <v>70000</v>
      </c>
      <c r="H7" s="468">
        <v>30000</v>
      </c>
      <c r="I7" s="469">
        <v>20000</v>
      </c>
      <c r="J7" s="470">
        <v>2</v>
      </c>
      <c r="K7" s="194"/>
      <c r="L7" s="194"/>
    </row>
    <row r="8" spans="2:12" ht="14.25" x14ac:dyDescent="0.2">
      <c r="B8" s="658" t="s">
        <v>97</v>
      </c>
      <c r="C8" s="657">
        <f t="shared" ref="C8:C18" si="0">D8+(E8*F8)</f>
        <v>70000</v>
      </c>
      <c r="D8" s="473">
        <v>30000</v>
      </c>
      <c r="E8" s="475">
        <v>20000</v>
      </c>
      <c r="F8" s="476">
        <v>2</v>
      </c>
      <c r="G8" s="419">
        <f t="shared" ref="G8:G18" si="1">H8+(I8*J8)</f>
        <v>70000</v>
      </c>
      <c r="H8" s="473">
        <v>30000</v>
      </c>
      <c r="I8" s="475">
        <v>20000</v>
      </c>
      <c r="J8" s="476">
        <v>2</v>
      </c>
      <c r="K8" s="194"/>
      <c r="L8" s="194"/>
    </row>
    <row r="9" spans="2:12" ht="14.25" x14ac:dyDescent="0.2">
      <c r="B9" s="658" t="s">
        <v>98</v>
      </c>
      <c r="C9" s="657">
        <f t="shared" si="0"/>
        <v>85000</v>
      </c>
      <c r="D9" s="473">
        <v>37000</v>
      </c>
      <c r="E9" s="475">
        <v>24000</v>
      </c>
      <c r="F9" s="476">
        <v>2</v>
      </c>
      <c r="G9" s="419">
        <f t="shared" si="1"/>
        <v>100000</v>
      </c>
      <c r="H9" s="473">
        <v>40000</v>
      </c>
      <c r="I9" s="475">
        <v>30000</v>
      </c>
      <c r="J9" s="476">
        <v>2</v>
      </c>
      <c r="K9" s="194"/>
      <c r="L9" s="194"/>
    </row>
    <row r="10" spans="2:12" ht="14.25" x14ac:dyDescent="0.2">
      <c r="B10" s="658" t="s">
        <v>99</v>
      </c>
      <c r="C10" s="657">
        <f t="shared" si="0"/>
        <v>70000</v>
      </c>
      <c r="D10" s="473">
        <v>30000</v>
      </c>
      <c r="E10" s="475">
        <v>20000</v>
      </c>
      <c r="F10" s="476">
        <v>2</v>
      </c>
      <c r="G10" s="419">
        <f t="shared" si="1"/>
        <v>70000</v>
      </c>
      <c r="H10" s="473">
        <v>30000</v>
      </c>
      <c r="I10" s="475">
        <v>20000</v>
      </c>
      <c r="J10" s="476">
        <v>2</v>
      </c>
      <c r="K10" s="194"/>
      <c r="L10" s="194"/>
    </row>
    <row r="11" spans="2:12" ht="14.25" x14ac:dyDescent="0.2">
      <c r="B11" s="658" t="s">
        <v>100</v>
      </c>
      <c r="C11" s="657">
        <f t="shared" si="0"/>
        <v>70000</v>
      </c>
      <c r="D11" s="473">
        <v>30000</v>
      </c>
      <c r="E11" s="475">
        <v>20000</v>
      </c>
      <c r="F11" s="476">
        <v>2</v>
      </c>
      <c r="G11" s="419">
        <f t="shared" si="1"/>
        <v>70000</v>
      </c>
      <c r="H11" s="473">
        <v>30000</v>
      </c>
      <c r="I11" s="475">
        <v>20000</v>
      </c>
      <c r="J11" s="476">
        <v>2</v>
      </c>
      <c r="K11" s="194"/>
      <c r="L11" s="194"/>
    </row>
    <row r="12" spans="2:12" ht="14.25" x14ac:dyDescent="0.2">
      <c r="B12" s="658" t="s">
        <v>101</v>
      </c>
      <c r="C12" s="657">
        <f t="shared" si="0"/>
        <v>70000</v>
      </c>
      <c r="D12" s="473">
        <v>30000</v>
      </c>
      <c r="E12" s="475">
        <v>20000</v>
      </c>
      <c r="F12" s="476">
        <v>2</v>
      </c>
      <c r="G12" s="419">
        <f t="shared" si="1"/>
        <v>70000</v>
      </c>
      <c r="H12" s="473">
        <v>30000</v>
      </c>
      <c r="I12" s="475">
        <v>20000</v>
      </c>
      <c r="J12" s="476">
        <v>2</v>
      </c>
      <c r="K12" s="194"/>
      <c r="L12" s="194"/>
    </row>
    <row r="13" spans="2:12" ht="14.25" x14ac:dyDescent="0.2">
      <c r="B13" s="658" t="s">
        <v>102</v>
      </c>
      <c r="C13" s="657">
        <f t="shared" si="0"/>
        <v>70000</v>
      </c>
      <c r="D13" s="473">
        <v>30000</v>
      </c>
      <c r="E13" s="475">
        <v>20000</v>
      </c>
      <c r="F13" s="476">
        <v>2</v>
      </c>
      <c r="G13" s="419">
        <f t="shared" si="1"/>
        <v>70000</v>
      </c>
      <c r="H13" s="473">
        <v>30000</v>
      </c>
      <c r="I13" s="475">
        <v>20000</v>
      </c>
      <c r="J13" s="476">
        <v>2</v>
      </c>
      <c r="K13" s="194"/>
      <c r="L13" s="194"/>
    </row>
    <row r="14" spans="2:12" ht="14.25" x14ac:dyDescent="0.2">
      <c r="B14" s="658" t="s">
        <v>103</v>
      </c>
      <c r="C14" s="657">
        <f t="shared" si="0"/>
        <v>70000</v>
      </c>
      <c r="D14" s="473">
        <v>30000</v>
      </c>
      <c r="E14" s="475">
        <v>20000</v>
      </c>
      <c r="F14" s="476">
        <v>2</v>
      </c>
      <c r="G14" s="419">
        <f>H14+(I14*J14)</f>
        <v>70000</v>
      </c>
      <c r="H14" s="473">
        <v>30000</v>
      </c>
      <c r="I14" s="475">
        <v>20000</v>
      </c>
      <c r="J14" s="476">
        <v>2</v>
      </c>
      <c r="K14" s="194"/>
      <c r="L14" s="194"/>
    </row>
    <row r="15" spans="2:12" ht="14.25" x14ac:dyDescent="0.2">
      <c r="B15" s="658" t="s">
        <v>104</v>
      </c>
      <c r="C15" s="657">
        <f t="shared" si="0"/>
        <v>70000</v>
      </c>
      <c r="D15" s="473">
        <v>30000</v>
      </c>
      <c r="E15" s="475">
        <v>20000</v>
      </c>
      <c r="F15" s="476">
        <v>2</v>
      </c>
      <c r="G15" s="419">
        <f t="shared" si="1"/>
        <v>70000</v>
      </c>
      <c r="H15" s="473">
        <v>30000</v>
      </c>
      <c r="I15" s="475">
        <v>20000</v>
      </c>
      <c r="J15" s="476">
        <v>2</v>
      </c>
      <c r="K15" s="194"/>
      <c r="L15" s="194"/>
    </row>
    <row r="16" spans="2:12" ht="14.25" x14ac:dyDescent="0.2">
      <c r="B16" s="658" t="s">
        <v>105</v>
      </c>
      <c r="C16" s="657">
        <f t="shared" si="0"/>
        <v>70000</v>
      </c>
      <c r="D16" s="473">
        <v>30000</v>
      </c>
      <c r="E16" s="475">
        <v>20000</v>
      </c>
      <c r="F16" s="476">
        <v>2</v>
      </c>
      <c r="G16" s="419">
        <f t="shared" si="1"/>
        <v>70000</v>
      </c>
      <c r="H16" s="473">
        <v>30000</v>
      </c>
      <c r="I16" s="475">
        <v>20000</v>
      </c>
      <c r="J16" s="476">
        <v>2</v>
      </c>
      <c r="K16" s="194"/>
      <c r="L16" s="194"/>
    </row>
    <row r="17" spans="2:12" ht="14.25" x14ac:dyDescent="0.2">
      <c r="B17" s="658" t="s">
        <v>106</v>
      </c>
      <c r="C17" s="657">
        <f t="shared" si="0"/>
        <v>70000</v>
      </c>
      <c r="D17" s="473">
        <v>30000</v>
      </c>
      <c r="E17" s="475">
        <v>20000</v>
      </c>
      <c r="F17" s="476">
        <v>2</v>
      </c>
      <c r="G17" s="419">
        <f t="shared" si="1"/>
        <v>75000</v>
      </c>
      <c r="H17" s="473">
        <v>35000</v>
      </c>
      <c r="I17" s="475">
        <v>20000</v>
      </c>
      <c r="J17" s="476">
        <v>2</v>
      </c>
      <c r="K17" s="194"/>
      <c r="L17" s="194"/>
    </row>
    <row r="18" spans="2:12" ht="15" thickBot="1" x14ac:dyDescent="0.25">
      <c r="B18" s="659" t="s">
        <v>107</v>
      </c>
      <c r="C18" s="657">
        <f t="shared" si="0"/>
        <v>0</v>
      </c>
      <c r="D18" s="759"/>
      <c r="E18" s="486"/>
      <c r="F18" s="487"/>
      <c r="G18" s="419">
        <f t="shared" si="1"/>
        <v>86000</v>
      </c>
      <c r="H18" s="759">
        <v>36000</v>
      </c>
      <c r="I18" s="486">
        <v>25000</v>
      </c>
      <c r="J18" s="487">
        <v>2</v>
      </c>
      <c r="K18" s="194"/>
      <c r="L18" s="194"/>
    </row>
    <row r="19" spans="2:12" ht="15" thickBot="1" x14ac:dyDescent="0.25">
      <c r="B19" s="661" t="s">
        <v>21</v>
      </c>
      <c r="C19" s="662">
        <f t="shared" ref="C19:J19" si="2">SUM(C7:C18)</f>
        <v>785000</v>
      </c>
      <c r="D19" s="663">
        <f t="shared" si="2"/>
        <v>337000</v>
      </c>
      <c r="E19" s="663">
        <f t="shared" si="2"/>
        <v>224000</v>
      </c>
      <c r="F19" s="664">
        <f t="shared" si="2"/>
        <v>22</v>
      </c>
      <c r="G19" s="662">
        <f t="shared" si="2"/>
        <v>891000</v>
      </c>
      <c r="H19" s="663">
        <f t="shared" si="2"/>
        <v>381000</v>
      </c>
      <c r="I19" s="663">
        <f t="shared" si="2"/>
        <v>255000</v>
      </c>
      <c r="J19" s="664">
        <f t="shared" si="2"/>
        <v>24</v>
      </c>
      <c r="K19" s="194"/>
      <c r="L19" s="194"/>
    </row>
    <row r="20" spans="2:12" ht="15" thickBot="1" x14ac:dyDescent="0.25">
      <c r="B20" s="665" t="s">
        <v>108</v>
      </c>
      <c r="C20" s="666">
        <f>C19/11</f>
        <v>71363.636363636368</v>
      </c>
      <c r="D20" s="667">
        <f>D19/11</f>
        <v>30636.363636363636</v>
      </c>
      <c r="E20" s="668">
        <f>E19/11</f>
        <v>20363.636363636364</v>
      </c>
      <c r="F20" s="669">
        <f>F19/11</f>
        <v>2</v>
      </c>
      <c r="G20" s="666">
        <f>G19/12</f>
        <v>74250</v>
      </c>
      <c r="H20" s="667">
        <f>H19/12</f>
        <v>31750</v>
      </c>
      <c r="I20" s="668">
        <f>I19/12</f>
        <v>21250</v>
      </c>
      <c r="J20" s="669">
        <f>J19/12</f>
        <v>2</v>
      </c>
      <c r="K20" s="194"/>
      <c r="L20" s="194"/>
    </row>
    <row r="24" spans="2:12" ht="20.25" customHeight="1" x14ac:dyDescent="0.2">
      <c r="B24" s="781" t="s">
        <v>242</v>
      </c>
      <c r="C24" s="781"/>
      <c r="D24" s="781"/>
      <c r="E24" s="781"/>
      <c r="F24" s="781"/>
      <c r="G24" s="781"/>
      <c r="H24" s="781"/>
      <c r="I24" s="781"/>
      <c r="J24" s="781"/>
      <c r="K24" s="670"/>
      <c r="L24" s="670"/>
    </row>
    <row r="25" spans="2:12" ht="15" thickBot="1" x14ac:dyDescent="0.25">
      <c r="B25" s="671"/>
      <c r="C25" s="671"/>
      <c r="D25" s="671"/>
      <c r="E25" s="671"/>
      <c r="F25" s="671"/>
      <c r="G25" s="671"/>
      <c r="H25" s="194"/>
      <c r="I25" s="194"/>
      <c r="J25" s="592" t="s">
        <v>46</v>
      </c>
      <c r="K25" s="194"/>
      <c r="L25" s="352"/>
    </row>
    <row r="26" spans="2:12" ht="30" customHeight="1" x14ac:dyDescent="0.2">
      <c r="B26" s="1002" t="s">
        <v>241</v>
      </c>
      <c r="C26" s="850" t="s">
        <v>864</v>
      </c>
      <c r="D26" s="851"/>
      <c r="E26" s="851"/>
      <c r="F26" s="851"/>
      <c r="G26" s="1001" t="s">
        <v>865</v>
      </c>
      <c r="H26" s="851"/>
      <c r="I26" s="851"/>
      <c r="J26" s="852"/>
    </row>
    <row r="27" spans="2:12" ht="30" customHeight="1" thickBot="1" x14ac:dyDescent="0.25">
      <c r="B27" s="1003"/>
      <c r="C27" s="649" t="s">
        <v>245</v>
      </c>
      <c r="D27" s="649" t="s">
        <v>202</v>
      </c>
      <c r="E27" s="649" t="s">
        <v>243</v>
      </c>
      <c r="F27" s="650" t="s">
        <v>244</v>
      </c>
      <c r="G27" s="648" t="s">
        <v>245</v>
      </c>
      <c r="H27" s="649" t="s">
        <v>202</v>
      </c>
      <c r="I27" s="649" t="s">
        <v>243</v>
      </c>
      <c r="J27" s="650" t="s">
        <v>244</v>
      </c>
    </row>
    <row r="28" spans="2:12" ht="13.5" thickBot="1" x14ac:dyDescent="0.25">
      <c r="B28" s="672"/>
      <c r="C28" s="654" t="s">
        <v>246</v>
      </c>
      <c r="D28" s="654">
        <v>1</v>
      </c>
      <c r="E28" s="654">
        <v>2</v>
      </c>
      <c r="F28" s="655">
        <v>3</v>
      </c>
      <c r="G28" s="653" t="s">
        <v>246</v>
      </c>
      <c r="H28" s="654">
        <v>1</v>
      </c>
      <c r="I28" s="654">
        <v>2</v>
      </c>
      <c r="J28" s="655">
        <v>3</v>
      </c>
    </row>
    <row r="29" spans="2:12" ht="14.25" x14ac:dyDescent="0.2">
      <c r="B29" s="673" t="s">
        <v>96</v>
      </c>
      <c r="C29" s="98">
        <f>D29+(E29*F29)</f>
        <v>108024.68</v>
      </c>
      <c r="D29" s="468">
        <v>46296.3</v>
      </c>
      <c r="E29" s="469">
        <v>30864.19</v>
      </c>
      <c r="F29" s="470">
        <v>2</v>
      </c>
      <c r="G29" s="419">
        <f>H29+(I29*J29)</f>
        <v>108024.68</v>
      </c>
      <c r="H29" s="468">
        <v>46296.3</v>
      </c>
      <c r="I29" s="469">
        <v>30864.19</v>
      </c>
      <c r="J29" s="470">
        <v>2</v>
      </c>
    </row>
    <row r="30" spans="2:12" ht="14.25" x14ac:dyDescent="0.2">
      <c r="B30" s="674" t="s">
        <v>97</v>
      </c>
      <c r="C30" s="98">
        <f t="shared" ref="C30:C39" si="3">D30+(E30*F30)</f>
        <v>108024.68</v>
      </c>
      <c r="D30" s="468">
        <v>46296.3</v>
      </c>
      <c r="E30" s="469">
        <v>30864.19</v>
      </c>
      <c r="F30" s="475">
        <v>2</v>
      </c>
      <c r="G30" s="421">
        <f t="shared" ref="G30:G39" si="4">H30+(I30*J30)</f>
        <v>108024</v>
      </c>
      <c r="H30" s="468">
        <v>46296</v>
      </c>
      <c r="I30" s="469">
        <v>30864</v>
      </c>
      <c r="J30" s="475">
        <v>2</v>
      </c>
    </row>
    <row r="31" spans="2:12" ht="14.25" x14ac:dyDescent="0.2">
      <c r="B31" s="674" t="s">
        <v>98</v>
      </c>
      <c r="C31" s="98">
        <f t="shared" si="3"/>
        <v>108024.68</v>
      </c>
      <c r="D31" s="468">
        <v>46296.3</v>
      </c>
      <c r="E31" s="469">
        <v>30864.19</v>
      </c>
      <c r="F31" s="475">
        <v>2</v>
      </c>
      <c r="G31" s="421">
        <f t="shared" si="4"/>
        <v>153913</v>
      </c>
      <c r="H31" s="468">
        <v>62579</v>
      </c>
      <c r="I31" s="469">
        <v>45667</v>
      </c>
      <c r="J31" s="475">
        <v>2</v>
      </c>
    </row>
    <row r="32" spans="2:12" ht="14.25" x14ac:dyDescent="0.2">
      <c r="B32" s="674" t="s">
        <v>99</v>
      </c>
      <c r="C32" s="98">
        <f t="shared" si="3"/>
        <v>108024.68</v>
      </c>
      <c r="D32" s="468">
        <v>46296.3</v>
      </c>
      <c r="E32" s="469">
        <v>30864.19</v>
      </c>
      <c r="F32" s="475">
        <v>2</v>
      </c>
      <c r="G32" s="421">
        <f t="shared" si="4"/>
        <v>108024.68</v>
      </c>
      <c r="H32" s="468">
        <v>46296.3</v>
      </c>
      <c r="I32" s="469">
        <v>30864.19</v>
      </c>
      <c r="J32" s="475">
        <v>2</v>
      </c>
    </row>
    <row r="33" spans="2:12" ht="14.25" x14ac:dyDescent="0.2">
      <c r="B33" s="674" t="s">
        <v>100</v>
      </c>
      <c r="C33" s="98">
        <f t="shared" si="3"/>
        <v>108024.68</v>
      </c>
      <c r="D33" s="468">
        <v>46296.3</v>
      </c>
      <c r="E33" s="469">
        <v>30864.19</v>
      </c>
      <c r="F33" s="475">
        <v>2</v>
      </c>
      <c r="G33" s="421">
        <f t="shared" si="4"/>
        <v>108024.68</v>
      </c>
      <c r="H33" s="468">
        <v>46296.3</v>
      </c>
      <c r="I33" s="469">
        <v>30864.19</v>
      </c>
      <c r="J33" s="475">
        <v>2</v>
      </c>
    </row>
    <row r="34" spans="2:12" ht="14.25" x14ac:dyDescent="0.2">
      <c r="B34" s="674" t="s">
        <v>101</v>
      </c>
      <c r="C34" s="98">
        <f t="shared" si="3"/>
        <v>108024.68</v>
      </c>
      <c r="D34" s="468">
        <v>46296.3</v>
      </c>
      <c r="E34" s="469">
        <v>30864.19</v>
      </c>
      <c r="F34" s="475">
        <v>2</v>
      </c>
      <c r="G34" s="421">
        <f t="shared" si="4"/>
        <v>108024.68</v>
      </c>
      <c r="H34" s="468">
        <v>46296.3</v>
      </c>
      <c r="I34" s="469">
        <v>30864.19</v>
      </c>
      <c r="J34" s="475">
        <v>2</v>
      </c>
    </row>
    <row r="35" spans="2:12" ht="14.25" x14ac:dyDescent="0.2">
      <c r="B35" s="674" t="s">
        <v>102</v>
      </c>
      <c r="C35" s="98">
        <f t="shared" si="3"/>
        <v>108024.68</v>
      </c>
      <c r="D35" s="468">
        <v>46296.3</v>
      </c>
      <c r="E35" s="469">
        <v>30864.19</v>
      </c>
      <c r="F35" s="475">
        <v>2</v>
      </c>
      <c r="G35" s="421">
        <f t="shared" si="4"/>
        <v>108024.68</v>
      </c>
      <c r="H35" s="468">
        <v>46296.3</v>
      </c>
      <c r="I35" s="469">
        <v>30864.19</v>
      </c>
      <c r="J35" s="475">
        <v>2</v>
      </c>
    </row>
    <row r="36" spans="2:12" ht="14.25" x14ac:dyDescent="0.2">
      <c r="B36" s="674" t="s">
        <v>103</v>
      </c>
      <c r="C36" s="98">
        <f t="shared" si="3"/>
        <v>108024.68</v>
      </c>
      <c r="D36" s="468">
        <v>46296.3</v>
      </c>
      <c r="E36" s="469">
        <v>30864.19</v>
      </c>
      <c r="F36" s="475">
        <v>2</v>
      </c>
      <c r="G36" s="421">
        <f t="shared" si="4"/>
        <v>108024.68</v>
      </c>
      <c r="H36" s="468">
        <v>46296.3</v>
      </c>
      <c r="I36" s="469">
        <v>30864.19</v>
      </c>
      <c r="J36" s="475">
        <v>2</v>
      </c>
    </row>
    <row r="37" spans="2:12" ht="14.25" x14ac:dyDescent="0.2">
      <c r="B37" s="674" t="s">
        <v>104</v>
      </c>
      <c r="C37" s="98">
        <f t="shared" si="3"/>
        <v>108024.68</v>
      </c>
      <c r="D37" s="468">
        <v>46296.3</v>
      </c>
      <c r="E37" s="469">
        <v>30864.19</v>
      </c>
      <c r="F37" s="475">
        <v>2</v>
      </c>
      <c r="G37" s="421">
        <f t="shared" si="4"/>
        <v>108024.68</v>
      </c>
      <c r="H37" s="468">
        <v>46296.3</v>
      </c>
      <c r="I37" s="469">
        <v>30864.19</v>
      </c>
      <c r="J37" s="475">
        <v>2</v>
      </c>
    </row>
    <row r="38" spans="2:12" ht="14.25" x14ac:dyDescent="0.2">
      <c r="B38" s="674" t="s">
        <v>105</v>
      </c>
      <c r="C38" s="98">
        <f t="shared" si="3"/>
        <v>108024.68</v>
      </c>
      <c r="D38" s="468">
        <v>46296.3</v>
      </c>
      <c r="E38" s="469">
        <v>30864.19</v>
      </c>
      <c r="F38" s="475">
        <v>2</v>
      </c>
      <c r="G38" s="421">
        <f t="shared" si="4"/>
        <v>108024.38</v>
      </c>
      <c r="H38" s="468">
        <v>46296</v>
      </c>
      <c r="I38" s="469">
        <v>30864.19</v>
      </c>
      <c r="J38" s="475">
        <v>2</v>
      </c>
    </row>
    <row r="39" spans="2:12" ht="14.25" x14ac:dyDescent="0.2">
      <c r="B39" s="674" t="s">
        <v>106</v>
      </c>
      <c r="C39" s="98">
        <f t="shared" si="3"/>
        <v>108024.68</v>
      </c>
      <c r="D39" s="468">
        <v>46296.3</v>
      </c>
      <c r="E39" s="469">
        <v>30864.19</v>
      </c>
      <c r="F39" s="475">
        <v>2</v>
      </c>
      <c r="G39" s="421">
        <f t="shared" si="4"/>
        <v>135433</v>
      </c>
      <c r="H39" s="468">
        <v>54099</v>
      </c>
      <c r="I39" s="469">
        <v>40667</v>
      </c>
      <c r="J39" s="475">
        <v>2</v>
      </c>
    </row>
    <row r="40" spans="2:12" ht="15" thickBot="1" x14ac:dyDescent="0.25">
      <c r="B40" s="675" t="s">
        <v>107</v>
      </c>
      <c r="C40" s="98">
        <f>D40+(E40*F40)</f>
        <v>0</v>
      </c>
      <c r="D40" s="660"/>
      <c r="E40" s="87"/>
      <c r="F40" s="87"/>
      <c r="G40" s="421">
        <f>H40+(I40*J40)</f>
        <v>138433</v>
      </c>
      <c r="H40" s="759">
        <v>57099</v>
      </c>
      <c r="I40" s="486">
        <v>40667</v>
      </c>
      <c r="J40" s="487">
        <v>2</v>
      </c>
    </row>
    <row r="41" spans="2:12" ht="13.5" thickBot="1" x14ac:dyDescent="0.25">
      <c r="B41" s="676" t="s">
        <v>21</v>
      </c>
      <c r="C41" s="663">
        <f t="shared" ref="C41:J41" si="5">SUM(C29:C40)</f>
        <v>1188271.4799999995</v>
      </c>
      <c r="D41" s="663">
        <f t="shared" si="5"/>
        <v>509259.29999999993</v>
      </c>
      <c r="E41" s="663">
        <f t="shared" si="5"/>
        <v>339506.08999999997</v>
      </c>
      <c r="F41" s="663">
        <f t="shared" si="5"/>
        <v>22</v>
      </c>
      <c r="G41" s="677">
        <f t="shared" si="5"/>
        <v>1400000.1399999997</v>
      </c>
      <c r="H41" s="663">
        <f t="shared" si="5"/>
        <v>590443.09999999986</v>
      </c>
      <c r="I41" s="663">
        <f t="shared" si="5"/>
        <v>404778.52</v>
      </c>
      <c r="J41" s="664">
        <f t="shared" si="5"/>
        <v>24</v>
      </c>
    </row>
    <row r="42" spans="2:12" ht="15" thickBot="1" x14ac:dyDescent="0.25">
      <c r="B42" s="678" t="s">
        <v>108</v>
      </c>
      <c r="C42" s="667">
        <f t="shared" ref="C42:J42" si="6">C41/11</f>
        <v>108024.67999999995</v>
      </c>
      <c r="D42" s="667">
        <f t="shared" si="6"/>
        <v>46296.299999999996</v>
      </c>
      <c r="E42" s="668">
        <f t="shared" si="6"/>
        <v>30864.19</v>
      </c>
      <c r="F42" s="668">
        <f t="shared" si="6"/>
        <v>2</v>
      </c>
      <c r="G42" s="679">
        <f t="shared" si="6"/>
        <v>127272.73999999998</v>
      </c>
      <c r="H42" s="667">
        <f t="shared" si="6"/>
        <v>53676.64545454544</v>
      </c>
      <c r="I42" s="668">
        <f t="shared" si="6"/>
        <v>36798.047272727272</v>
      </c>
      <c r="J42" s="669">
        <f t="shared" si="6"/>
        <v>2.1818181818181817</v>
      </c>
    </row>
    <row r="43" spans="2:12" ht="14.25" x14ac:dyDescent="0.2">
      <c r="B43" s="680"/>
      <c r="C43" s="681"/>
      <c r="D43" s="681"/>
      <c r="E43" s="194"/>
      <c r="F43" s="194"/>
      <c r="G43" s="194"/>
      <c r="H43" s="681"/>
      <c r="I43" s="681"/>
      <c r="J43" s="194"/>
      <c r="K43" s="194"/>
      <c r="L43" s="194"/>
    </row>
    <row r="44" spans="2:12" ht="14.25" x14ac:dyDescent="0.2">
      <c r="B44" s="680"/>
      <c r="C44" s="681"/>
      <c r="D44" s="681"/>
      <c r="E44" s="194"/>
      <c r="F44" s="194"/>
      <c r="G44" s="194"/>
      <c r="H44" s="681"/>
      <c r="I44" s="681"/>
      <c r="J44" s="194"/>
      <c r="K44" s="194"/>
      <c r="L44" s="194"/>
    </row>
  </sheetData>
  <mergeCells count="8">
    <mergeCell ref="B2:J2"/>
    <mergeCell ref="B4:B5"/>
    <mergeCell ref="C4:F4"/>
    <mergeCell ref="G4:J4"/>
    <mergeCell ref="B26:B27"/>
    <mergeCell ref="C26:F26"/>
    <mergeCell ref="G26:J26"/>
    <mergeCell ref="B24:J24"/>
  </mergeCells>
  <printOptions horizontalCentered="1"/>
  <pageMargins left="0.15748031496062992" right="0.35433070866141736" top="0.98425196850393704" bottom="0.98425196850393704" header="0.51181102362204722" footer="0.51181102362204722"/>
  <pageSetup scale="85" orientation="portrait" r:id="rId1"/>
  <headerFooter alignWithMargins="0"/>
  <rowBreaks count="1" manualBreakCount="1">
    <brk id="42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 tint="-0.14999847407452621"/>
  </sheetPr>
  <dimension ref="A1:H80"/>
  <sheetViews>
    <sheetView showGridLines="0" topLeftCell="A22" workbookViewId="0">
      <selection activeCell="F71" sqref="F71:F72"/>
    </sheetView>
  </sheetViews>
  <sheetFormatPr defaultRowHeight="15.75" x14ac:dyDescent="0.25"/>
  <cols>
    <col min="1" max="1" width="3" style="46" customWidth="1"/>
    <col min="2" max="2" width="18.7109375" style="46" customWidth="1"/>
    <col min="3" max="3" width="69.7109375" style="46" customWidth="1"/>
    <col min="4" max="4" width="9.140625" style="46"/>
    <col min="5" max="6" width="15.7109375" style="46" customWidth="1"/>
    <col min="7" max="16384" width="9.140625" style="46"/>
  </cols>
  <sheetData>
    <row r="1" spans="1:8" x14ac:dyDescent="0.25">
      <c r="F1" s="56" t="s">
        <v>712</v>
      </c>
      <c r="G1" s="54"/>
      <c r="H1" s="54"/>
    </row>
    <row r="2" spans="1:8" ht="20.25" customHeight="1" x14ac:dyDescent="0.25">
      <c r="B2" s="781" t="s">
        <v>572</v>
      </c>
      <c r="C2" s="781"/>
      <c r="D2" s="781"/>
      <c r="E2" s="781"/>
      <c r="F2" s="781"/>
    </row>
    <row r="3" spans="1:8" ht="12" customHeight="1" x14ac:dyDescent="0.25">
      <c r="B3" s="781" t="s">
        <v>801</v>
      </c>
      <c r="C3" s="781"/>
      <c r="D3" s="781"/>
      <c r="E3" s="781"/>
      <c r="F3" s="781"/>
    </row>
    <row r="4" spans="1:8" ht="16.5" thickBot="1" x14ac:dyDescent="0.3">
      <c r="F4" s="459" t="s">
        <v>198</v>
      </c>
    </row>
    <row r="5" spans="1:8" ht="40.5" customHeight="1" x14ac:dyDescent="0.25">
      <c r="A5" s="51"/>
      <c r="B5" s="386" t="s">
        <v>257</v>
      </c>
      <c r="C5" s="383" t="s">
        <v>258</v>
      </c>
      <c r="D5" s="383" t="s">
        <v>40</v>
      </c>
      <c r="E5" s="384" t="s">
        <v>809</v>
      </c>
      <c r="F5" s="387" t="s">
        <v>810</v>
      </c>
    </row>
    <row r="6" spans="1:8" ht="16.5" customHeight="1" thickBot="1" x14ac:dyDescent="0.3">
      <c r="A6" s="51"/>
      <c r="B6" s="29">
        <v>1</v>
      </c>
      <c r="C6" s="26">
        <v>2</v>
      </c>
      <c r="D6" s="26">
        <v>3</v>
      </c>
      <c r="E6" s="26">
        <v>4</v>
      </c>
      <c r="F6" s="53">
        <v>5</v>
      </c>
    </row>
    <row r="7" spans="1:8" ht="15.75" customHeight="1" x14ac:dyDescent="0.25">
      <c r="A7" s="51"/>
      <c r="B7" s="787"/>
      <c r="C7" s="52" t="s">
        <v>573</v>
      </c>
      <c r="D7" s="789">
        <v>1001</v>
      </c>
      <c r="E7" s="791">
        <f>E9+E12+E18</f>
        <v>87419</v>
      </c>
      <c r="F7" s="793">
        <f>F9+F12+F18</f>
        <v>56726</v>
      </c>
    </row>
    <row r="8" spans="1:8" ht="15.75" customHeight="1" x14ac:dyDescent="0.25">
      <c r="A8" s="51"/>
      <c r="B8" s="788"/>
      <c r="C8" s="52" t="s">
        <v>574</v>
      </c>
      <c r="D8" s="790"/>
      <c r="E8" s="792"/>
      <c r="F8" s="794"/>
    </row>
    <row r="9" spans="1:8" ht="20.100000000000001" customHeight="1" x14ac:dyDescent="0.25">
      <c r="A9" s="51"/>
      <c r="B9" s="41">
        <v>60</v>
      </c>
      <c r="C9" s="21" t="s">
        <v>575</v>
      </c>
      <c r="D9" s="48">
        <v>1002</v>
      </c>
      <c r="E9" s="767">
        <v>800</v>
      </c>
      <c r="F9" s="57">
        <v>338</v>
      </c>
    </row>
    <row r="10" spans="1:8" ht="20.100000000000001" customHeight="1" x14ac:dyDescent="0.25">
      <c r="A10" s="51"/>
      <c r="B10" s="41" t="s">
        <v>576</v>
      </c>
      <c r="C10" s="21" t="s">
        <v>577</v>
      </c>
      <c r="D10" s="48">
        <v>1003</v>
      </c>
      <c r="E10" s="768">
        <v>800</v>
      </c>
      <c r="F10" s="57">
        <v>338</v>
      </c>
    </row>
    <row r="11" spans="1:8" ht="20.100000000000001" customHeight="1" x14ac:dyDescent="0.25">
      <c r="A11" s="51"/>
      <c r="B11" s="41" t="s">
        <v>578</v>
      </c>
      <c r="C11" s="21" t="s">
        <v>579</v>
      </c>
      <c r="D11" s="48">
        <v>1004</v>
      </c>
      <c r="E11" s="768"/>
      <c r="F11" s="57"/>
    </row>
    <row r="12" spans="1:8" ht="20.100000000000001" customHeight="1" x14ac:dyDescent="0.25">
      <c r="A12" s="51"/>
      <c r="B12" s="41">
        <v>61</v>
      </c>
      <c r="C12" s="21" t="s">
        <v>580</v>
      </c>
      <c r="D12" s="48">
        <v>1005</v>
      </c>
      <c r="E12" s="768">
        <v>55119</v>
      </c>
      <c r="F12" s="57">
        <v>24851</v>
      </c>
    </row>
    <row r="13" spans="1:8" ht="20.100000000000001" customHeight="1" x14ac:dyDescent="0.25">
      <c r="A13" s="51"/>
      <c r="B13" s="41" t="s">
        <v>581</v>
      </c>
      <c r="C13" s="21" t="s">
        <v>582</v>
      </c>
      <c r="D13" s="48">
        <v>1006</v>
      </c>
      <c r="E13" s="768">
        <v>55119</v>
      </c>
      <c r="F13" s="57">
        <v>24851</v>
      </c>
    </row>
    <row r="14" spans="1:8" ht="20.100000000000001" customHeight="1" x14ac:dyDescent="0.25">
      <c r="A14" s="51"/>
      <c r="B14" s="41" t="s">
        <v>583</v>
      </c>
      <c r="C14" s="21" t="s">
        <v>584</v>
      </c>
      <c r="D14" s="48">
        <v>1007</v>
      </c>
      <c r="E14" s="768"/>
      <c r="F14" s="57"/>
    </row>
    <row r="15" spans="1:8" ht="20.100000000000001" customHeight="1" x14ac:dyDescent="0.25">
      <c r="A15" s="51"/>
      <c r="B15" s="41">
        <v>62</v>
      </c>
      <c r="C15" s="21" t="s">
        <v>585</v>
      </c>
      <c r="D15" s="48">
        <v>1008</v>
      </c>
      <c r="E15" s="768"/>
      <c r="F15" s="57"/>
    </row>
    <row r="16" spans="1:8" ht="20.100000000000001" customHeight="1" x14ac:dyDescent="0.25">
      <c r="A16" s="51"/>
      <c r="B16" s="41">
        <v>630</v>
      </c>
      <c r="C16" s="21" t="s">
        <v>586</v>
      </c>
      <c r="D16" s="48">
        <v>1009</v>
      </c>
      <c r="E16" s="768"/>
      <c r="F16" s="57"/>
    </row>
    <row r="17" spans="1:6" ht="20.100000000000001" customHeight="1" x14ac:dyDescent="0.25">
      <c r="A17" s="51"/>
      <c r="B17" s="41">
        <v>631</v>
      </c>
      <c r="C17" s="21" t="s">
        <v>587</v>
      </c>
      <c r="D17" s="48">
        <v>1010</v>
      </c>
      <c r="E17" s="768"/>
      <c r="F17" s="57"/>
    </row>
    <row r="18" spans="1:6" ht="20.100000000000001" customHeight="1" x14ac:dyDescent="0.25">
      <c r="A18" s="51"/>
      <c r="B18" s="41" t="s">
        <v>588</v>
      </c>
      <c r="C18" s="21" t="s">
        <v>589</v>
      </c>
      <c r="D18" s="48">
        <v>1011</v>
      </c>
      <c r="E18" s="768">
        <v>31500</v>
      </c>
      <c r="F18" s="57">
        <v>31537</v>
      </c>
    </row>
    <row r="19" spans="1:6" ht="25.5" customHeight="1" x14ac:dyDescent="0.25">
      <c r="A19" s="51"/>
      <c r="B19" s="41" t="s">
        <v>590</v>
      </c>
      <c r="C19" s="21" t="s">
        <v>591</v>
      </c>
      <c r="D19" s="48">
        <v>1012</v>
      </c>
      <c r="E19" s="768"/>
      <c r="F19" s="57"/>
    </row>
    <row r="20" spans="1:6" ht="20.100000000000001" customHeight="1" x14ac:dyDescent="0.25">
      <c r="A20" s="51"/>
      <c r="B20" s="41"/>
      <c r="C20" s="15" t="s">
        <v>592</v>
      </c>
      <c r="D20" s="48">
        <v>1013</v>
      </c>
      <c r="E20" s="768">
        <f>E21+E22+E23+E27+E28+E29+E30+E31</f>
        <v>87269</v>
      </c>
      <c r="F20" s="57">
        <f>F21+F22+F23+F27+F28+F29+F30+F31</f>
        <v>56895</v>
      </c>
    </row>
    <row r="21" spans="1:6" ht="20.100000000000001" customHeight="1" x14ac:dyDescent="0.25">
      <c r="A21" s="51"/>
      <c r="B21" s="41">
        <v>50</v>
      </c>
      <c r="C21" s="21" t="s">
        <v>593</v>
      </c>
      <c r="D21" s="48">
        <v>1014</v>
      </c>
      <c r="E21" s="768">
        <v>650</v>
      </c>
      <c r="F21" s="57">
        <v>338</v>
      </c>
    </row>
    <row r="22" spans="1:6" ht="20.100000000000001" customHeight="1" x14ac:dyDescent="0.25">
      <c r="A22" s="51"/>
      <c r="B22" s="41">
        <v>51</v>
      </c>
      <c r="C22" s="21" t="s">
        <v>594</v>
      </c>
      <c r="D22" s="48">
        <v>1015</v>
      </c>
      <c r="E22" s="768">
        <v>11525</v>
      </c>
      <c r="F22" s="57">
        <v>5526</v>
      </c>
    </row>
    <row r="23" spans="1:6" ht="25.5" customHeight="1" x14ac:dyDescent="0.25">
      <c r="A23" s="51"/>
      <c r="B23" s="41">
        <v>52</v>
      </c>
      <c r="C23" s="21" t="s">
        <v>595</v>
      </c>
      <c r="D23" s="48">
        <v>1016</v>
      </c>
      <c r="E23" s="768">
        <f>E24+E25+E26</f>
        <v>59434</v>
      </c>
      <c r="F23" s="57">
        <f>F24+F25+F26</f>
        <v>45488</v>
      </c>
    </row>
    <row r="24" spans="1:6" ht="20.100000000000001" customHeight="1" x14ac:dyDescent="0.25">
      <c r="A24" s="51"/>
      <c r="B24" s="41">
        <v>520</v>
      </c>
      <c r="C24" s="21" t="s">
        <v>596</v>
      </c>
      <c r="D24" s="48">
        <v>1017</v>
      </c>
      <c r="E24" s="768">
        <v>43646</v>
      </c>
      <c r="F24" s="57">
        <v>35052</v>
      </c>
    </row>
    <row r="25" spans="1:6" ht="20.100000000000001" customHeight="1" x14ac:dyDescent="0.25">
      <c r="A25" s="51"/>
      <c r="B25" s="41">
        <v>521</v>
      </c>
      <c r="C25" s="21" t="s">
        <v>597</v>
      </c>
      <c r="D25" s="48">
        <v>1018</v>
      </c>
      <c r="E25" s="768">
        <v>7403</v>
      </c>
      <c r="F25" s="57">
        <v>5310</v>
      </c>
    </row>
    <row r="26" spans="1:6" ht="20.100000000000001" customHeight="1" x14ac:dyDescent="0.25">
      <c r="A26" s="51"/>
      <c r="B26" s="41" t="s">
        <v>598</v>
      </c>
      <c r="C26" s="21" t="s">
        <v>599</v>
      </c>
      <c r="D26" s="48">
        <v>1019</v>
      </c>
      <c r="E26" s="768">
        <v>8385</v>
      </c>
      <c r="F26" s="57">
        <v>5126</v>
      </c>
    </row>
    <row r="27" spans="1:6" ht="20.100000000000001" customHeight="1" x14ac:dyDescent="0.25">
      <c r="A27" s="51"/>
      <c r="B27" s="41">
        <v>540</v>
      </c>
      <c r="C27" s="21" t="s">
        <v>600</v>
      </c>
      <c r="D27" s="48">
        <v>1020</v>
      </c>
      <c r="E27" s="768">
        <v>1150</v>
      </c>
      <c r="F27" s="57">
        <v>1149</v>
      </c>
    </row>
    <row r="28" spans="1:6" ht="25.5" customHeight="1" x14ac:dyDescent="0.25">
      <c r="A28" s="51"/>
      <c r="B28" s="41" t="s">
        <v>601</v>
      </c>
      <c r="C28" s="21" t="s">
        <v>602</v>
      </c>
      <c r="D28" s="48">
        <v>1021</v>
      </c>
      <c r="E28" s="768"/>
      <c r="F28" s="57"/>
    </row>
    <row r="29" spans="1:6" ht="20.100000000000001" customHeight="1" x14ac:dyDescent="0.25">
      <c r="A29" s="51"/>
      <c r="B29" s="41">
        <v>53</v>
      </c>
      <c r="C29" s="21" t="s">
        <v>603</v>
      </c>
      <c r="D29" s="48">
        <v>1022</v>
      </c>
      <c r="E29" s="768">
        <v>7840</v>
      </c>
      <c r="F29" s="57">
        <v>3254</v>
      </c>
    </row>
    <row r="30" spans="1:6" ht="20.100000000000001" customHeight="1" x14ac:dyDescent="0.25">
      <c r="A30" s="51"/>
      <c r="B30" s="41" t="s">
        <v>604</v>
      </c>
      <c r="C30" s="21" t="s">
        <v>605</v>
      </c>
      <c r="D30" s="48">
        <v>1023</v>
      </c>
      <c r="E30" s="768"/>
      <c r="F30" s="57"/>
    </row>
    <row r="31" spans="1:6" ht="20.100000000000001" customHeight="1" x14ac:dyDescent="0.25">
      <c r="A31" s="51"/>
      <c r="B31" s="41">
        <v>55</v>
      </c>
      <c r="C31" s="21" t="s">
        <v>606</v>
      </c>
      <c r="D31" s="48">
        <v>1024</v>
      </c>
      <c r="E31" s="768">
        <v>6670</v>
      </c>
      <c r="F31" s="57">
        <v>1140</v>
      </c>
    </row>
    <row r="32" spans="1:6" ht="20.100000000000001" customHeight="1" x14ac:dyDescent="0.25">
      <c r="A32" s="51"/>
      <c r="B32" s="41"/>
      <c r="C32" s="15" t="s">
        <v>607</v>
      </c>
      <c r="D32" s="48">
        <v>1025</v>
      </c>
      <c r="E32" s="768">
        <f>E7-E20</f>
        <v>150</v>
      </c>
      <c r="F32" s="57"/>
    </row>
    <row r="33" spans="1:6" ht="20.100000000000001" customHeight="1" x14ac:dyDescent="0.25">
      <c r="A33" s="51"/>
      <c r="B33" s="41"/>
      <c r="C33" s="15" t="s">
        <v>608</v>
      </c>
      <c r="D33" s="48">
        <v>1026</v>
      </c>
      <c r="E33" s="768"/>
      <c r="F33" s="57">
        <f>F20-F7</f>
        <v>169</v>
      </c>
    </row>
    <row r="34" spans="1:6" ht="20.100000000000001" customHeight="1" x14ac:dyDescent="0.25">
      <c r="A34" s="51"/>
      <c r="B34" s="785"/>
      <c r="C34" s="17" t="s">
        <v>609</v>
      </c>
      <c r="D34" s="786">
        <v>1027</v>
      </c>
      <c r="E34" s="776"/>
      <c r="F34" s="783"/>
    </row>
    <row r="35" spans="1:6" ht="14.25" customHeight="1" x14ac:dyDescent="0.25">
      <c r="A35" s="51"/>
      <c r="B35" s="785"/>
      <c r="C35" s="18" t="s">
        <v>610</v>
      </c>
      <c r="D35" s="786"/>
      <c r="E35" s="777"/>
      <c r="F35" s="784"/>
    </row>
    <row r="36" spans="1:6" ht="24" customHeight="1" x14ac:dyDescent="0.25">
      <c r="A36" s="51"/>
      <c r="B36" s="41" t="s">
        <v>611</v>
      </c>
      <c r="C36" s="21" t="s">
        <v>612</v>
      </c>
      <c r="D36" s="48">
        <v>1028</v>
      </c>
      <c r="E36" s="768"/>
      <c r="F36" s="57"/>
    </row>
    <row r="37" spans="1:6" ht="20.100000000000001" customHeight="1" x14ac:dyDescent="0.25">
      <c r="A37" s="51"/>
      <c r="B37" s="41">
        <v>662</v>
      </c>
      <c r="C37" s="21" t="s">
        <v>613</v>
      </c>
      <c r="D37" s="48">
        <v>1029</v>
      </c>
      <c r="E37" s="768"/>
      <c r="F37" s="57"/>
    </row>
    <row r="38" spans="1:6" ht="20.100000000000001" customHeight="1" x14ac:dyDescent="0.25">
      <c r="A38" s="51"/>
      <c r="B38" s="41" t="s">
        <v>109</v>
      </c>
      <c r="C38" s="21" t="s">
        <v>614</v>
      </c>
      <c r="D38" s="48">
        <v>1030</v>
      </c>
      <c r="E38" s="768"/>
      <c r="F38" s="57"/>
    </row>
    <row r="39" spans="1:6" ht="20.100000000000001" customHeight="1" x14ac:dyDescent="0.25">
      <c r="A39" s="51"/>
      <c r="B39" s="41" t="s">
        <v>615</v>
      </c>
      <c r="C39" s="21" t="s">
        <v>616</v>
      </c>
      <c r="D39" s="48">
        <v>1031</v>
      </c>
      <c r="E39" s="768"/>
      <c r="F39" s="57"/>
    </row>
    <row r="40" spans="1:6" ht="20.100000000000001" customHeight="1" x14ac:dyDescent="0.25">
      <c r="A40" s="51"/>
      <c r="B40" s="785"/>
      <c r="C40" s="17" t="s">
        <v>617</v>
      </c>
      <c r="D40" s="786">
        <v>1032</v>
      </c>
      <c r="E40" s="776"/>
      <c r="F40" s="783">
        <v>19</v>
      </c>
    </row>
    <row r="41" spans="1:6" ht="20.100000000000001" customHeight="1" x14ac:dyDescent="0.25">
      <c r="A41" s="51"/>
      <c r="B41" s="785"/>
      <c r="C41" s="18" t="s">
        <v>618</v>
      </c>
      <c r="D41" s="786"/>
      <c r="E41" s="777"/>
      <c r="F41" s="784"/>
    </row>
    <row r="42" spans="1:6" ht="27.75" customHeight="1" x14ac:dyDescent="0.25">
      <c r="A42" s="51"/>
      <c r="B42" s="41" t="s">
        <v>619</v>
      </c>
      <c r="C42" s="21" t="s">
        <v>620</v>
      </c>
      <c r="D42" s="48">
        <v>1033</v>
      </c>
      <c r="E42" s="768"/>
      <c r="F42" s="57"/>
    </row>
    <row r="43" spans="1:6" ht="20.100000000000001" customHeight="1" x14ac:dyDescent="0.25">
      <c r="A43" s="51"/>
      <c r="B43" s="41">
        <v>562</v>
      </c>
      <c r="C43" s="21" t="s">
        <v>621</v>
      </c>
      <c r="D43" s="48">
        <v>1034</v>
      </c>
      <c r="E43" s="768"/>
      <c r="F43" s="57">
        <v>19</v>
      </c>
    </row>
    <row r="44" spans="1:6" ht="20.100000000000001" customHeight="1" x14ac:dyDescent="0.25">
      <c r="A44" s="51"/>
      <c r="B44" s="41" t="s">
        <v>134</v>
      </c>
      <c r="C44" s="21" t="s">
        <v>622</v>
      </c>
      <c r="D44" s="48">
        <v>1035</v>
      </c>
      <c r="E44" s="768"/>
      <c r="F44" s="57"/>
    </row>
    <row r="45" spans="1:6" ht="20.100000000000001" customHeight="1" x14ac:dyDescent="0.25">
      <c r="A45" s="51"/>
      <c r="B45" s="41" t="s">
        <v>623</v>
      </c>
      <c r="C45" s="21" t="s">
        <v>624</v>
      </c>
      <c r="D45" s="48">
        <v>1036</v>
      </c>
      <c r="E45" s="768"/>
      <c r="F45" s="57"/>
    </row>
    <row r="46" spans="1:6" ht="20.100000000000001" customHeight="1" x14ac:dyDescent="0.25">
      <c r="A46" s="51"/>
      <c r="B46" s="41"/>
      <c r="C46" s="15" t="s">
        <v>625</v>
      </c>
      <c r="D46" s="48">
        <v>1037</v>
      </c>
      <c r="E46" s="768"/>
      <c r="F46" s="57"/>
    </row>
    <row r="47" spans="1:6" ht="20.100000000000001" customHeight="1" x14ac:dyDescent="0.25">
      <c r="A47" s="51"/>
      <c r="B47" s="41"/>
      <c r="C47" s="15" t="s">
        <v>626</v>
      </c>
      <c r="D47" s="48">
        <v>1038</v>
      </c>
      <c r="E47" s="768"/>
      <c r="F47" s="57">
        <v>19</v>
      </c>
    </row>
    <row r="48" spans="1:6" ht="34.5" customHeight="1" x14ac:dyDescent="0.25">
      <c r="A48" s="51"/>
      <c r="B48" s="41" t="s">
        <v>627</v>
      </c>
      <c r="C48" s="15" t="s">
        <v>628</v>
      </c>
      <c r="D48" s="48">
        <v>1039</v>
      </c>
      <c r="E48" s="768"/>
      <c r="F48" s="57">
        <v>631</v>
      </c>
    </row>
    <row r="49" spans="1:6" ht="35.25" customHeight="1" x14ac:dyDescent="0.25">
      <c r="A49" s="51"/>
      <c r="B49" s="41" t="s">
        <v>629</v>
      </c>
      <c r="C49" s="15" t="s">
        <v>630</v>
      </c>
      <c r="D49" s="48">
        <v>1040</v>
      </c>
      <c r="E49" s="768"/>
      <c r="F49" s="57"/>
    </row>
    <row r="50" spans="1:6" ht="20.100000000000001" customHeight="1" x14ac:dyDescent="0.25">
      <c r="A50" s="51"/>
      <c r="B50" s="41">
        <v>67</v>
      </c>
      <c r="C50" s="15" t="s">
        <v>631</v>
      </c>
      <c r="D50" s="48">
        <v>1041</v>
      </c>
      <c r="E50" s="768"/>
      <c r="F50" s="57"/>
    </row>
    <row r="51" spans="1:6" ht="20.100000000000001" customHeight="1" x14ac:dyDescent="0.25">
      <c r="A51" s="51"/>
      <c r="B51" s="41">
        <v>57</v>
      </c>
      <c r="C51" s="15" t="s">
        <v>632</v>
      </c>
      <c r="D51" s="48">
        <v>1042</v>
      </c>
      <c r="E51" s="768">
        <v>150</v>
      </c>
      <c r="F51" s="57">
        <v>22</v>
      </c>
    </row>
    <row r="52" spans="1:6" ht="20.100000000000001" customHeight="1" x14ac:dyDescent="0.25">
      <c r="A52" s="51"/>
      <c r="B52" s="785"/>
      <c r="C52" s="17" t="s">
        <v>633</v>
      </c>
      <c r="D52" s="786">
        <v>1043</v>
      </c>
      <c r="E52" s="776">
        <v>87419</v>
      </c>
      <c r="F52" s="783">
        <f>F7+F34+F48+F49</f>
        <v>57357</v>
      </c>
    </row>
    <row r="53" spans="1:6" ht="12" customHeight="1" x14ac:dyDescent="0.25">
      <c r="A53" s="51"/>
      <c r="B53" s="785"/>
      <c r="C53" s="18" t="s">
        <v>634</v>
      </c>
      <c r="D53" s="786"/>
      <c r="E53" s="777"/>
      <c r="F53" s="784"/>
    </row>
    <row r="54" spans="1:6" ht="20.100000000000001" customHeight="1" x14ac:dyDescent="0.25">
      <c r="A54" s="51"/>
      <c r="B54" s="785"/>
      <c r="C54" s="17" t="s">
        <v>635</v>
      </c>
      <c r="D54" s="786">
        <v>1044</v>
      </c>
      <c r="E54" s="776">
        <v>87419</v>
      </c>
      <c r="F54" s="783">
        <f>F20+F40+F49+F51</f>
        <v>56936</v>
      </c>
    </row>
    <row r="55" spans="1:6" ht="13.5" customHeight="1" x14ac:dyDescent="0.25">
      <c r="A55" s="51"/>
      <c r="B55" s="785"/>
      <c r="C55" s="18" t="s">
        <v>636</v>
      </c>
      <c r="D55" s="786"/>
      <c r="E55" s="777"/>
      <c r="F55" s="784"/>
    </row>
    <row r="56" spans="1:6" ht="20.100000000000001" customHeight="1" x14ac:dyDescent="0.25">
      <c r="A56" s="51"/>
      <c r="B56" s="41"/>
      <c r="C56" s="15" t="s">
        <v>637</v>
      </c>
      <c r="D56" s="48">
        <v>1045</v>
      </c>
      <c r="E56" s="768">
        <v>0</v>
      </c>
      <c r="F56" s="57">
        <f>F52-F54</f>
        <v>421</v>
      </c>
    </row>
    <row r="57" spans="1:6" ht="20.100000000000001" customHeight="1" x14ac:dyDescent="0.25">
      <c r="A57" s="51"/>
      <c r="B57" s="41"/>
      <c r="C57" s="15" t="s">
        <v>638</v>
      </c>
      <c r="D57" s="48">
        <v>1046</v>
      </c>
      <c r="E57" s="768">
        <v>0</v>
      </c>
      <c r="F57" s="57"/>
    </row>
    <row r="58" spans="1:6" ht="41.25" customHeight="1" x14ac:dyDescent="0.25">
      <c r="A58" s="51"/>
      <c r="B58" s="41" t="s">
        <v>135</v>
      </c>
      <c r="C58" s="15" t="s">
        <v>639</v>
      </c>
      <c r="D58" s="48">
        <v>1047</v>
      </c>
      <c r="E58" s="768"/>
      <c r="F58" s="57"/>
    </row>
    <row r="59" spans="1:6" ht="45" customHeight="1" x14ac:dyDescent="0.25">
      <c r="A59" s="51"/>
      <c r="B59" s="41" t="s">
        <v>640</v>
      </c>
      <c r="C59" s="15" t="s">
        <v>641</v>
      </c>
      <c r="D59" s="48">
        <v>1048</v>
      </c>
      <c r="E59" s="768"/>
      <c r="F59" s="57"/>
    </row>
    <row r="60" spans="1:6" ht="20.100000000000001" customHeight="1" x14ac:dyDescent="0.25">
      <c r="A60" s="51"/>
      <c r="B60" s="785"/>
      <c r="C60" s="17" t="s">
        <v>642</v>
      </c>
      <c r="D60" s="786">
        <v>1049</v>
      </c>
      <c r="E60" s="776"/>
      <c r="F60" s="783">
        <v>421</v>
      </c>
    </row>
    <row r="61" spans="1:6" ht="12.75" customHeight="1" x14ac:dyDescent="0.25">
      <c r="A61" s="51"/>
      <c r="B61" s="785"/>
      <c r="C61" s="18" t="s">
        <v>643</v>
      </c>
      <c r="D61" s="786"/>
      <c r="E61" s="777"/>
      <c r="F61" s="784"/>
    </row>
    <row r="62" spans="1:6" ht="20.100000000000001" customHeight="1" x14ac:dyDescent="0.25">
      <c r="A62" s="51"/>
      <c r="B62" s="785"/>
      <c r="C62" s="17" t="s">
        <v>644</v>
      </c>
      <c r="D62" s="786">
        <v>1050</v>
      </c>
      <c r="E62" s="776"/>
      <c r="F62" s="783"/>
    </row>
    <row r="63" spans="1:6" ht="14.25" customHeight="1" x14ac:dyDescent="0.25">
      <c r="A63" s="51"/>
      <c r="B63" s="785"/>
      <c r="C63" s="18" t="s">
        <v>645</v>
      </c>
      <c r="D63" s="786"/>
      <c r="E63" s="777"/>
      <c r="F63" s="784"/>
    </row>
    <row r="64" spans="1:6" ht="20.100000000000001" customHeight="1" x14ac:dyDescent="0.25">
      <c r="A64" s="51"/>
      <c r="B64" s="41"/>
      <c r="C64" s="15" t="s">
        <v>646</v>
      </c>
      <c r="D64" s="48"/>
      <c r="E64" s="768"/>
      <c r="F64" s="57"/>
    </row>
    <row r="65" spans="1:6" ht="20.100000000000001" customHeight="1" x14ac:dyDescent="0.25">
      <c r="A65" s="51"/>
      <c r="B65" s="41">
        <v>721</v>
      </c>
      <c r="C65" s="21" t="s">
        <v>647</v>
      </c>
      <c r="D65" s="48">
        <v>1051</v>
      </c>
      <c r="E65" s="768"/>
      <c r="F65" s="57"/>
    </row>
    <row r="66" spans="1:6" ht="20.100000000000001" customHeight="1" x14ac:dyDescent="0.25">
      <c r="A66" s="51"/>
      <c r="B66" s="41" t="s">
        <v>662</v>
      </c>
      <c r="C66" s="21" t="s">
        <v>648</v>
      </c>
      <c r="D66" s="48">
        <v>1052</v>
      </c>
      <c r="E66" s="768"/>
      <c r="F66" s="57"/>
    </row>
    <row r="67" spans="1:6" ht="20.100000000000001" customHeight="1" x14ac:dyDescent="0.25">
      <c r="A67" s="51"/>
      <c r="B67" s="41" t="s">
        <v>663</v>
      </c>
      <c r="C67" s="21" t="s">
        <v>649</v>
      </c>
      <c r="D67" s="48">
        <v>1053</v>
      </c>
      <c r="E67" s="768"/>
      <c r="F67" s="57"/>
    </row>
    <row r="68" spans="1:6" ht="20.100000000000001" customHeight="1" x14ac:dyDescent="0.25">
      <c r="A68" s="51"/>
      <c r="B68" s="41">
        <v>723</v>
      </c>
      <c r="C68" s="15" t="s">
        <v>650</v>
      </c>
      <c r="D68" s="48">
        <v>1054</v>
      </c>
      <c r="E68" s="768"/>
      <c r="F68" s="57"/>
    </row>
    <row r="69" spans="1:6" ht="20.100000000000001" customHeight="1" x14ac:dyDescent="0.25">
      <c r="A69" s="51"/>
      <c r="B69" s="785"/>
      <c r="C69" s="17" t="s">
        <v>651</v>
      </c>
      <c r="D69" s="786">
        <v>1055</v>
      </c>
      <c r="E69" s="776"/>
      <c r="F69" s="783">
        <v>421</v>
      </c>
    </row>
    <row r="70" spans="1:6" ht="14.25" customHeight="1" x14ac:dyDescent="0.25">
      <c r="A70" s="51"/>
      <c r="B70" s="785"/>
      <c r="C70" s="18" t="s">
        <v>652</v>
      </c>
      <c r="D70" s="786"/>
      <c r="E70" s="777"/>
      <c r="F70" s="784"/>
    </row>
    <row r="71" spans="1:6" ht="20.100000000000001" customHeight="1" x14ac:dyDescent="0.25">
      <c r="A71" s="51"/>
      <c r="B71" s="785"/>
      <c r="C71" s="17" t="s">
        <v>653</v>
      </c>
      <c r="D71" s="786">
        <v>1056</v>
      </c>
      <c r="E71" s="776"/>
      <c r="F71" s="783"/>
    </row>
    <row r="72" spans="1:6" ht="14.25" customHeight="1" x14ac:dyDescent="0.25">
      <c r="A72" s="51"/>
      <c r="B72" s="785"/>
      <c r="C72" s="18" t="s">
        <v>654</v>
      </c>
      <c r="D72" s="786"/>
      <c r="E72" s="777"/>
      <c r="F72" s="784"/>
    </row>
    <row r="73" spans="1:6" ht="20.100000000000001" customHeight="1" x14ac:dyDescent="0.25">
      <c r="A73" s="51"/>
      <c r="B73" s="41"/>
      <c r="C73" s="21" t="s">
        <v>655</v>
      </c>
      <c r="D73" s="48">
        <v>1057</v>
      </c>
      <c r="E73" s="768"/>
      <c r="F73" s="57"/>
    </row>
    <row r="74" spans="1:6" ht="20.100000000000001" customHeight="1" x14ac:dyDescent="0.25">
      <c r="A74" s="51"/>
      <c r="B74" s="41"/>
      <c r="C74" s="21" t="s">
        <v>790</v>
      </c>
      <c r="D74" s="48">
        <v>1058</v>
      </c>
      <c r="E74" s="768"/>
      <c r="F74" s="57"/>
    </row>
    <row r="75" spans="1:6" ht="20.100000000000001" customHeight="1" x14ac:dyDescent="0.25">
      <c r="A75" s="51"/>
      <c r="B75" s="41"/>
      <c r="C75" s="21" t="s">
        <v>656</v>
      </c>
      <c r="D75" s="48">
        <v>1059</v>
      </c>
      <c r="E75" s="768"/>
      <c r="F75" s="57"/>
    </row>
    <row r="76" spans="1:6" ht="20.100000000000001" customHeight="1" x14ac:dyDescent="0.25">
      <c r="A76" s="51"/>
      <c r="B76" s="41"/>
      <c r="C76" s="21" t="s">
        <v>657</v>
      </c>
      <c r="D76" s="48">
        <v>1060</v>
      </c>
      <c r="E76" s="768"/>
      <c r="F76" s="57"/>
    </row>
    <row r="77" spans="1:6" ht="20.100000000000001" customHeight="1" x14ac:dyDescent="0.25">
      <c r="A77" s="51"/>
      <c r="B77" s="41"/>
      <c r="C77" s="21" t="s">
        <v>658</v>
      </c>
      <c r="D77" s="48"/>
      <c r="E77" s="768"/>
      <c r="F77" s="57"/>
    </row>
    <row r="78" spans="1:6" ht="20.100000000000001" customHeight="1" x14ac:dyDescent="0.25">
      <c r="A78" s="51"/>
      <c r="B78" s="41"/>
      <c r="C78" s="21" t="s">
        <v>659</v>
      </c>
      <c r="D78" s="48">
        <v>1061</v>
      </c>
      <c r="E78" s="768"/>
      <c r="F78" s="57"/>
    </row>
    <row r="79" spans="1:6" ht="20.100000000000001" customHeight="1" thickBot="1" x14ac:dyDescent="0.3">
      <c r="A79" s="51"/>
      <c r="B79" s="43"/>
      <c r="C79" s="49" t="s">
        <v>660</v>
      </c>
      <c r="D79" s="50">
        <v>1062</v>
      </c>
      <c r="E79" s="769"/>
      <c r="F79" s="58"/>
    </row>
    <row r="80" spans="1:6" x14ac:dyDescent="0.25">
      <c r="B80" s="2"/>
    </row>
  </sheetData>
  <mergeCells count="38">
    <mergeCell ref="E40:E41"/>
    <mergeCell ref="F40:F41"/>
    <mergeCell ref="B40:B41"/>
    <mergeCell ref="D40:D41"/>
    <mergeCell ref="B52:B53"/>
    <mergeCell ref="D52:D53"/>
    <mergeCell ref="E52:E53"/>
    <mergeCell ref="F52:F53"/>
    <mergeCell ref="E71:E72"/>
    <mergeCell ref="F71:F72"/>
    <mergeCell ref="E62:E63"/>
    <mergeCell ref="F62:F63"/>
    <mergeCell ref="B62:B63"/>
    <mergeCell ref="D62:D63"/>
    <mergeCell ref="E69:E70"/>
    <mergeCell ref="F69:F70"/>
    <mergeCell ref="B71:B72"/>
    <mergeCell ref="D71:D72"/>
    <mergeCell ref="B2:F2"/>
    <mergeCell ref="B3:F3"/>
    <mergeCell ref="E34:E35"/>
    <mergeCell ref="F34:F35"/>
    <mergeCell ref="B7:B8"/>
    <mergeCell ref="D7:D8"/>
    <mergeCell ref="E7:E8"/>
    <mergeCell ref="F7:F8"/>
    <mergeCell ref="B34:B35"/>
    <mergeCell ref="D34:D35"/>
    <mergeCell ref="E54:E55"/>
    <mergeCell ref="F54:F55"/>
    <mergeCell ref="E60:E61"/>
    <mergeCell ref="F60:F61"/>
    <mergeCell ref="B69:B70"/>
    <mergeCell ref="D69:D70"/>
    <mergeCell ref="B54:B55"/>
    <mergeCell ref="D54:D55"/>
    <mergeCell ref="B60:B61"/>
    <mergeCell ref="D60:D61"/>
  </mergeCells>
  <pageMargins left="0.31496062992125984" right="0.31496062992125984" top="0.74803149606299213" bottom="0.74803149606299213" header="0.31496062992125984" footer="0.31496062992125984"/>
  <pageSetup paperSize="9" scale="75" orientation="portrait" r:id="rId1"/>
  <rowBreaks count="1" manualBreakCount="1">
    <brk id="47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theme="6" tint="0.59999389629810485"/>
  </sheetPr>
  <dimension ref="B1:L51"/>
  <sheetViews>
    <sheetView showGridLines="0" zoomScale="115" zoomScaleNormal="115" workbookViewId="0">
      <selection activeCell="D8" sqref="D8"/>
    </sheetView>
  </sheetViews>
  <sheetFormatPr defaultRowHeight="12.75" x14ac:dyDescent="0.2"/>
  <cols>
    <col min="1" max="1" width="3.7109375" style="591" customWidth="1"/>
    <col min="2" max="2" width="9.140625" style="591"/>
    <col min="3" max="13" width="12.7109375" style="591" customWidth="1"/>
    <col min="14" max="16384" width="9.140625" style="591"/>
  </cols>
  <sheetData>
    <row r="1" spans="2:12" x14ac:dyDescent="0.2">
      <c r="J1" s="40" t="s">
        <v>353</v>
      </c>
    </row>
    <row r="2" spans="2:12" ht="21.75" customHeight="1" x14ac:dyDescent="0.2">
      <c r="B2" s="781" t="s">
        <v>247</v>
      </c>
      <c r="C2" s="781"/>
      <c r="D2" s="781"/>
      <c r="E2" s="781"/>
      <c r="F2" s="781"/>
      <c r="G2" s="781"/>
      <c r="H2" s="781"/>
      <c r="I2" s="781"/>
      <c r="J2" s="781"/>
      <c r="K2" s="647"/>
      <c r="L2" s="647"/>
    </row>
    <row r="3" spans="2:12" ht="15" thickBot="1" x14ac:dyDescent="0.25">
      <c r="B3" s="194"/>
      <c r="C3" s="194"/>
      <c r="D3" s="194"/>
      <c r="E3" s="194"/>
      <c r="F3" s="194"/>
      <c r="G3" s="194"/>
      <c r="H3" s="194"/>
      <c r="I3" s="194"/>
      <c r="J3" s="592" t="s">
        <v>46</v>
      </c>
      <c r="K3" s="194"/>
      <c r="L3" s="352"/>
    </row>
    <row r="4" spans="2:12" ht="30" customHeight="1" x14ac:dyDescent="0.2">
      <c r="B4" s="1005" t="s">
        <v>241</v>
      </c>
      <c r="C4" s="1001" t="s">
        <v>866</v>
      </c>
      <c r="D4" s="851"/>
      <c r="E4" s="851"/>
      <c r="F4" s="852"/>
      <c r="G4" s="851" t="s">
        <v>867</v>
      </c>
      <c r="H4" s="851"/>
      <c r="I4" s="851"/>
      <c r="J4" s="852"/>
      <c r="K4" s="212"/>
      <c r="L4" s="212"/>
    </row>
    <row r="5" spans="2:12" ht="30" customHeight="1" thickBot="1" x14ac:dyDescent="0.25">
      <c r="B5" s="957"/>
      <c r="C5" s="682" t="s">
        <v>245</v>
      </c>
      <c r="D5" s="683" t="s">
        <v>202</v>
      </c>
      <c r="E5" s="683" t="s">
        <v>243</v>
      </c>
      <c r="F5" s="684" t="s">
        <v>244</v>
      </c>
      <c r="G5" s="682" t="s">
        <v>245</v>
      </c>
      <c r="H5" s="683" t="s">
        <v>202</v>
      </c>
      <c r="I5" s="683" t="s">
        <v>243</v>
      </c>
      <c r="J5" s="684" t="s">
        <v>244</v>
      </c>
      <c r="K5" s="651"/>
      <c r="L5" s="651"/>
    </row>
    <row r="6" spans="2:12" ht="15" thickBot="1" x14ac:dyDescent="0.25">
      <c r="B6" s="189"/>
      <c r="C6" s="653" t="s">
        <v>246</v>
      </c>
      <c r="D6" s="654">
        <v>1</v>
      </c>
      <c r="E6" s="654">
        <v>2</v>
      </c>
      <c r="F6" s="655">
        <v>3</v>
      </c>
      <c r="G6" s="653" t="s">
        <v>246</v>
      </c>
      <c r="H6" s="654">
        <v>1</v>
      </c>
      <c r="I6" s="654">
        <v>2</v>
      </c>
      <c r="J6" s="655">
        <v>3</v>
      </c>
      <c r="K6" s="651"/>
      <c r="L6" s="651"/>
    </row>
    <row r="7" spans="2:12" ht="14.25" x14ac:dyDescent="0.2">
      <c r="B7" s="656" t="s">
        <v>96</v>
      </c>
      <c r="C7" s="419">
        <f>D7+(E7*F7)</f>
        <v>0</v>
      </c>
      <c r="D7" s="98"/>
      <c r="E7" s="92"/>
      <c r="F7" s="103"/>
      <c r="G7" s="419">
        <f>H7+(I7*J7)</f>
        <v>0</v>
      </c>
      <c r="H7" s="98"/>
      <c r="I7" s="92"/>
      <c r="J7" s="103"/>
      <c r="K7" s="194"/>
      <c r="L7" s="194"/>
    </row>
    <row r="8" spans="2:12" ht="14.25" x14ac:dyDescent="0.2">
      <c r="B8" s="658" t="s">
        <v>97</v>
      </c>
      <c r="C8" s="419">
        <f t="shared" ref="C8:C18" si="0">D8+(E8*F8)</f>
        <v>0</v>
      </c>
      <c r="D8" s="79"/>
      <c r="E8" s="85"/>
      <c r="F8" s="86"/>
      <c r="G8" s="423">
        <f t="shared" ref="G8:G18" si="1">H8+(I8*J8)</f>
        <v>0</v>
      </c>
      <c r="H8" s="79"/>
      <c r="I8" s="85"/>
      <c r="J8" s="86"/>
      <c r="K8" s="194"/>
      <c r="L8" s="194"/>
    </row>
    <row r="9" spans="2:12" ht="14.25" x14ac:dyDescent="0.2">
      <c r="B9" s="658" t="s">
        <v>98</v>
      </c>
      <c r="C9" s="419">
        <f t="shared" si="0"/>
        <v>0</v>
      </c>
      <c r="D9" s="79"/>
      <c r="E9" s="85"/>
      <c r="F9" s="86"/>
      <c r="G9" s="423">
        <f t="shared" si="1"/>
        <v>0</v>
      </c>
      <c r="H9" s="79"/>
      <c r="I9" s="85"/>
      <c r="J9" s="86"/>
      <c r="K9" s="194"/>
      <c r="L9" s="194"/>
    </row>
    <row r="10" spans="2:12" ht="14.25" x14ac:dyDescent="0.2">
      <c r="B10" s="658" t="s">
        <v>99</v>
      </c>
      <c r="C10" s="419">
        <f t="shared" si="0"/>
        <v>0</v>
      </c>
      <c r="D10" s="79"/>
      <c r="E10" s="85"/>
      <c r="F10" s="86"/>
      <c r="G10" s="423">
        <f t="shared" si="1"/>
        <v>0</v>
      </c>
      <c r="H10" s="79"/>
      <c r="I10" s="85"/>
      <c r="J10" s="86"/>
      <c r="K10" s="194"/>
      <c r="L10" s="194"/>
    </row>
    <row r="11" spans="2:12" ht="14.25" x14ac:dyDescent="0.2">
      <c r="B11" s="658" t="s">
        <v>100</v>
      </c>
      <c r="C11" s="419">
        <f t="shared" si="0"/>
        <v>0</v>
      </c>
      <c r="D11" s="79"/>
      <c r="E11" s="85"/>
      <c r="F11" s="86"/>
      <c r="G11" s="423">
        <f t="shared" si="1"/>
        <v>0</v>
      </c>
      <c r="H11" s="79"/>
      <c r="I11" s="85"/>
      <c r="J11" s="86"/>
      <c r="K11" s="194"/>
      <c r="L11" s="194"/>
    </row>
    <row r="12" spans="2:12" ht="14.25" x14ac:dyDescent="0.2">
      <c r="B12" s="658" t="s">
        <v>101</v>
      </c>
      <c r="C12" s="419">
        <f t="shared" si="0"/>
        <v>0</v>
      </c>
      <c r="D12" s="79"/>
      <c r="E12" s="85"/>
      <c r="F12" s="86"/>
      <c r="G12" s="423">
        <f t="shared" si="1"/>
        <v>0</v>
      </c>
      <c r="H12" s="79"/>
      <c r="I12" s="85"/>
      <c r="J12" s="86"/>
      <c r="K12" s="194"/>
      <c r="L12" s="194"/>
    </row>
    <row r="13" spans="2:12" ht="14.25" x14ac:dyDescent="0.2">
      <c r="B13" s="658" t="s">
        <v>102</v>
      </c>
      <c r="C13" s="419">
        <f t="shared" si="0"/>
        <v>0</v>
      </c>
      <c r="D13" s="79"/>
      <c r="E13" s="85"/>
      <c r="F13" s="86"/>
      <c r="G13" s="423">
        <f t="shared" si="1"/>
        <v>0</v>
      </c>
      <c r="H13" s="79"/>
      <c r="I13" s="85"/>
      <c r="J13" s="86"/>
      <c r="K13" s="194"/>
      <c r="L13" s="194"/>
    </row>
    <row r="14" spans="2:12" ht="14.25" x14ac:dyDescent="0.2">
      <c r="B14" s="658" t="s">
        <v>103</v>
      </c>
      <c r="C14" s="419">
        <f t="shared" si="0"/>
        <v>0</v>
      </c>
      <c r="D14" s="79"/>
      <c r="E14" s="85"/>
      <c r="F14" s="86"/>
      <c r="G14" s="423">
        <f t="shared" si="1"/>
        <v>0</v>
      </c>
      <c r="H14" s="79"/>
      <c r="I14" s="85"/>
      <c r="J14" s="86"/>
      <c r="K14" s="194"/>
      <c r="L14" s="194"/>
    </row>
    <row r="15" spans="2:12" ht="14.25" x14ac:dyDescent="0.2">
      <c r="B15" s="658" t="s">
        <v>104</v>
      </c>
      <c r="C15" s="419">
        <f t="shared" si="0"/>
        <v>0</v>
      </c>
      <c r="D15" s="79"/>
      <c r="E15" s="85"/>
      <c r="F15" s="86"/>
      <c r="G15" s="423">
        <f t="shared" si="1"/>
        <v>0</v>
      </c>
      <c r="H15" s="79"/>
      <c r="I15" s="85"/>
      <c r="J15" s="86"/>
      <c r="K15" s="194"/>
      <c r="L15" s="194"/>
    </row>
    <row r="16" spans="2:12" ht="14.25" x14ac:dyDescent="0.2">
      <c r="B16" s="658" t="s">
        <v>105</v>
      </c>
      <c r="C16" s="419">
        <f t="shared" si="0"/>
        <v>0</v>
      </c>
      <c r="D16" s="79"/>
      <c r="E16" s="85"/>
      <c r="F16" s="86"/>
      <c r="G16" s="423">
        <f t="shared" si="1"/>
        <v>0</v>
      </c>
      <c r="H16" s="79"/>
      <c r="I16" s="85"/>
      <c r="J16" s="86"/>
      <c r="K16" s="194"/>
      <c r="L16" s="194"/>
    </row>
    <row r="17" spans="2:12" ht="14.25" x14ac:dyDescent="0.2">
      <c r="B17" s="658" t="s">
        <v>106</v>
      </c>
      <c r="C17" s="419">
        <f t="shared" si="0"/>
        <v>0</v>
      </c>
      <c r="D17" s="79"/>
      <c r="E17" s="85"/>
      <c r="F17" s="86"/>
      <c r="G17" s="423">
        <f t="shared" si="1"/>
        <v>0</v>
      </c>
      <c r="H17" s="79"/>
      <c r="I17" s="85"/>
      <c r="J17" s="86"/>
      <c r="K17" s="194"/>
      <c r="L17" s="194"/>
    </row>
    <row r="18" spans="2:12" ht="15" thickBot="1" x14ac:dyDescent="0.25">
      <c r="B18" s="659" t="s">
        <v>107</v>
      </c>
      <c r="C18" s="419">
        <f t="shared" si="0"/>
        <v>0</v>
      </c>
      <c r="D18" s="660"/>
      <c r="E18" s="87"/>
      <c r="F18" s="88"/>
      <c r="G18" s="435">
        <f t="shared" si="1"/>
        <v>0</v>
      </c>
      <c r="H18" s="660"/>
      <c r="I18" s="87"/>
      <c r="J18" s="88"/>
      <c r="K18" s="194"/>
      <c r="L18" s="194"/>
    </row>
    <row r="19" spans="2:12" ht="15" thickBot="1" x14ac:dyDescent="0.25">
      <c r="B19" s="661" t="s">
        <v>21</v>
      </c>
      <c r="C19" s="662">
        <f>SUM(C7:C18)</f>
        <v>0</v>
      </c>
      <c r="D19" s="663"/>
      <c r="E19" s="663"/>
      <c r="F19" s="664"/>
      <c r="G19" s="662">
        <f>SUM(G7:G18)</f>
        <v>0</v>
      </c>
      <c r="H19" s="663"/>
      <c r="I19" s="663"/>
      <c r="J19" s="664"/>
      <c r="K19" s="194"/>
      <c r="L19" s="194"/>
    </row>
    <row r="20" spans="2:12" ht="15" thickBot="1" x14ac:dyDescent="0.25">
      <c r="B20" s="665" t="s">
        <v>108</v>
      </c>
      <c r="C20" s="685"/>
      <c r="D20" s="686"/>
      <c r="E20" s="686"/>
      <c r="F20" s="687"/>
      <c r="G20" s="685"/>
      <c r="H20" s="686"/>
      <c r="I20" s="686"/>
      <c r="J20" s="687"/>
      <c r="K20" s="194"/>
      <c r="L20" s="194"/>
    </row>
    <row r="24" spans="2:12" ht="20.25" customHeight="1" x14ac:dyDescent="0.2">
      <c r="B24" s="781" t="s">
        <v>248</v>
      </c>
      <c r="C24" s="781"/>
      <c r="D24" s="781"/>
      <c r="E24" s="781"/>
      <c r="F24" s="781"/>
      <c r="G24" s="781"/>
      <c r="H24" s="781"/>
      <c r="I24" s="781"/>
      <c r="J24" s="781"/>
      <c r="K24" s="670"/>
      <c r="L24" s="670"/>
    </row>
    <row r="25" spans="2:12" ht="15" thickBot="1" x14ac:dyDescent="0.25">
      <c r="B25" s="671"/>
      <c r="C25" s="671"/>
      <c r="D25" s="671"/>
      <c r="E25" s="671"/>
      <c r="F25" s="671"/>
      <c r="G25" s="671"/>
      <c r="H25" s="194"/>
      <c r="I25" s="194"/>
      <c r="J25" s="592" t="s">
        <v>46</v>
      </c>
      <c r="K25" s="194"/>
      <c r="L25" s="352"/>
    </row>
    <row r="26" spans="2:12" ht="30" customHeight="1" x14ac:dyDescent="0.2">
      <c r="B26" s="948" t="s">
        <v>241</v>
      </c>
      <c r="C26" s="850" t="s">
        <v>868</v>
      </c>
      <c r="D26" s="851"/>
      <c r="E26" s="851"/>
      <c r="F26" s="852"/>
      <c r="G26" s="1001" t="s">
        <v>869</v>
      </c>
      <c r="H26" s="851"/>
      <c r="I26" s="851"/>
      <c r="J26" s="852"/>
    </row>
    <row r="27" spans="2:12" ht="30" customHeight="1" thickBot="1" x14ac:dyDescent="0.25">
      <c r="B27" s="1004"/>
      <c r="C27" s="683" t="s">
        <v>245</v>
      </c>
      <c r="D27" s="683" t="s">
        <v>202</v>
      </c>
      <c r="E27" s="683" t="s">
        <v>243</v>
      </c>
      <c r="F27" s="684" t="s">
        <v>244</v>
      </c>
      <c r="G27" s="682" t="s">
        <v>245</v>
      </c>
      <c r="H27" s="683" t="s">
        <v>202</v>
      </c>
      <c r="I27" s="683" t="s">
        <v>243</v>
      </c>
      <c r="J27" s="684" t="s">
        <v>244</v>
      </c>
    </row>
    <row r="28" spans="2:12" ht="15" thickBot="1" x14ac:dyDescent="0.25">
      <c r="B28" s="688"/>
      <c r="C28" s="654" t="s">
        <v>246</v>
      </c>
      <c r="D28" s="654">
        <v>1</v>
      </c>
      <c r="E28" s="654">
        <v>2</v>
      </c>
      <c r="F28" s="655">
        <v>3</v>
      </c>
      <c r="G28" s="653" t="s">
        <v>246</v>
      </c>
      <c r="H28" s="654">
        <v>1</v>
      </c>
      <c r="I28" s="654">
        <v>2</v>
      </c>
      <c r="J28" s="655">
        <v>3</v>
      </c>
    </row>
    <row r="29" spans="2:12" ht="14.25" x14ac:dyDescent="0.2">
      <c r="B29" s="673" t="s">
        <v>96</v>
      </c>
      <c r="C29" s="98">
        <f>D29+(E29*F29)</f>
        <v>0</v>
      </c>
      <c r="D29" s="98"/>
      <c r="E29" s="92"/>
      <c r="F29" s="103"/>
      <c r="G29" s="419">
        <f>H29+(I29*J29)</f>
        <v>0</v>
      </c>
      <c r="H29" s="98"/>
      <c r="I29" s="92"/>
      <c r="J29" s="103"/>
    </row>
    <row r="30" spans="2:12" ht="14.25" x14ac:dyDescent="0.2">
      <c r="B30" s="674" t="s">
        <v>97</v>
      </c>
      <c r="C30" s="79">
        <f t="shared" ref="C30:C40" si="2">D30+(E30*F30)</f>
        <v>0</v>
      </c>
      <c r="D30" s="79"/>
      <c r="E30" s="85"/>
      <c r="F30" s="85"/>
      <c r="G30" s="425">
        <f t="shared" ref="G30:G40" si="3">H30+(I30*J30)</f>
        <v>0</v>
      </c>
      <c r="H30" s="79"/>
      <c r="I30" s="85"/>
      <c r="J30" s="86"/>
    </row>
    <row r="31" spans="2:12" ht="14.25" x14ac:dyDescent="0.2">
      <c r="B31" s="674" t="s">
        <v>98</v>
      </c>
      <c r="C31" s="79">
        <f t="shared" si="2"/>
        <v>0</v>
      </c>
      <c r="D31" s="79"/>
      <c r="E31" s="85"/>
      <c r="F31" s="85"/>
      <c r="G31" s="425">
        <f t="shared" si="3"/>
        <v>0</v>
      </c>
      <c r="H31" s="79"/>
      <c r="I31" s="85"/>
      <c r="J31" s="86"/>
    </row>
    <row r="32" spans="2:12" ht="14.25" x14ac:dyDescent="0.2">
      <c r="B32" s="674" t="s">
        <v>99</v>
      </c>
      <c r="C32" s="79">
        <f t="shared" si="2"/>
        <v>0</v>
      </c>
      <c r="D32" s="79"/>
      <c r="E32" s="85"/>
      <c r="F32" s="85"/>
      <c r="G32" s="425">
        <f t="shared" si="3"/>
        <v>0</v>
      </c>
      <c r="H32" s="79"/>
      <c r="I32" s="85"/>
      <c r="J32" s="86"/>
    </row>
    <row r="33" spans="2:10" ht="14.25" x14ac:dyDescent="0.2">
      <c r="B33" s="674" t="s">
        <v>100</v>
      </c>
      <c r="C33" s="79">
        <f t="shared" si="2"/>
        <v>0</v>
      </c>
      <c r="D33" s="79"/>
      <c r="E33" s="85"/>
      <c r="F33" s="85"/>
      <c r="G33" s="425">
        <f t="shared" si="3"/>
        <v>0</v>
      </c>
      <c r="H33" s="79"/>
      <c r="I33" s="85"/>
      <c r="J33" s="86"/>
    </row>
    <row r="34" spans="2:10" ht="14.25" x14ac:dyDescent="0.2">
      <c r="B34" s="674" t="s">
        <v>101</v>
      </c>
      <c r="C34" s="79">
        <f t="shared" si="2"/>
        <v>0</v>
      </c>
      <c r="D34" s="79"/>
      <c r="E34" s="85"/>
      <c r="F34" s="85"/>
      <c r="G34" s="425">
        <f t="shared" si="3"/>
        <v>0</v>
      </c>
      <c r="H34" s="79"/>
      <c r="I34" s="85"/>
      <c r="J34" s="86"/>
    </row>
    <row r="35" spans="2:10" ht="14.25" x14ac:dyDescent="0.2">
      <c r="B35" s="674" t="s">
        <v>102</v>
      </c>
      <c r="C35" s="79">
        <f t="shared" si="2"/>
        <v>0</v>
      </c>
      <c r="D35" s="79"/>
      <c r="E35" s="85"/>
      <c r="F35" s="85"/>
      <c r="G35" s="425">
        <f t="shared" si="3"/>
        <v>0</v>
      </c>
      <c r="H35" s="79"/>
      <c r="I35" s="85"/>
      <c r="J35" s="86"/>
    </row>
    <row r="36" spans="2:10" ht="14.25" x14ac:dyDescent="0.2">
      <c r="B36" s="674" t="s">
        <v>103</v>
      </c>
      <c r="C36" s="79">
        <f t="shared" si="2"/>
        <v>0</v>
      </c>
      <c r="D36" s="79"/>
      <c r="E36" s="85"/>
      <c r="F36" s="85"/>
      <c r="G36" s="425">
        <f t="shared" si="3"/>
        <v>0</v>
      </c>
      <c r="H36" s="79"/>
      <c r="I36" s="85"/>
      <c r="J36" s="86"/>
    </row>
    <row r="37" spans="2:10" ht="14.25" x14ac:dyDescent="0.2">
      <c r="B37" s="674" t="s">
        <v>104</v>
      </c>
      <c r="C37" s="79">
        <f t="shared" si="2"/>
        <v>0</v>
      </c>
      <c r="D37" s="79"/>
      <c r="E37" s="85"/>
      <c r="F37" s="85"/>
      <c r="G37" s="425">
        <f t="shared" si="3"/>
        <v>0</v>
      </c>
      <c r="H37" s="79"/>
      <c r="I37" s="85"/>
      <c r="J37" s="86"/>
    </row>
    <row r="38" spans="2:10" ht="14.25" x14ac:dyDescent="0.2">
      <c r="B38" s="674" t="s">
        <v>105</v>
      </c>
      <c r="C38" s="79">
        <f t="shared" si="2"/>
        <v>0</v>
      </c>
      <c r="D38" s="79"/>
      <c r="E38" s="85"/>
      <c r="F38" s="85"/>
      <c r="G38" s="425">
        <f t="shared" si="3"/>
        <v>0</v>
      </c>
      <c r="H38" s="79"/>
      <c r="I38" s="85"/>
      <c r="J38" s="86"/>
    </row>
    <row r="39" spans="2:10" ht="14.25" x14ac:dyDescent="0.2">
      <c r="B39" s="674" t="s">
        <v>106</v>
      </c>
      <c r="C39" s="79">
        <f t="shared" si="2"/>
        <v>0</v>
      </c>
      <c r="D39" s="79"/>
      <c r="E39" s="85"/>
      <c r="F39" s="85"/>
      <c r="G39" s="425">
        <f t="shared" si="3"/>
        <v>0</v>
      </c>
      <c r="H39" s="79"/>
      <c r="I39" s="85"/>
      <c r="J39" s="86"/>
    </row>
    <row r="40" spans="2:10" ht="15" thickBot="1" x14ac:dyDescent="0.25">
      <c r="B40" s="675" t="s">
        <v>107</v>
      </c>
      <c r="C40" s="660">
        <f t="shared" si="2"/>
        <v>0</v>
      </c>
      <c r="D40" s="660"/>
      <c r="E40" s="87"/>
      <c r="F40" s="87"/>
      <c r="G40" s="450">
        <f t="shared" si="3"/>
        <v>0</v>
      </c>
      <c r="H40" s="660"/>
      <c r="I40" s="87"/>
      <c r="J40" s="88"/>
    </row>
    <row r="41" spans="2:10" ht="13.5" thickBot="1" x14ac:dyDescent="0.25">
      <c r="B41" s="676" t="s">
        <v>21</v>
      </c>
      <c r="C41" s="663">
        <f>SUM(C29:C40)</f>
        <v>0</v>
      </c>
      <c r="D41" s="663"/>
      <c r="E41" s="663"/>
      <c r="F41" s="663"/>
      <c r="G41" s="677">
        <f>SUM(G29:G40)</f>
        <v>0</v>
      </c>
      <c r="H41" s="663"/>
      <c r="I41" s="663"/>
      <c r="J41" s="664"/>
    </row>
    <row r="42" spans="2:10" ht="13.5" thickBot="1" x14ac:dyDescent="0.25">
      <c r="B42" s="678" t="s">
        <v>108</v>
      </c>
      <c r="C42" s="686"/>
      <c r="D42" s="686"/>
      <c r="E42" s="686"/>
      <c r="F42" s="686"/>
      <c r="G42" s="689"/>
      <c r="H42" s="686"/>
      <c r="I42" s="686"/>
      <c r="J42" s="687"/>
    </row>
    <row r="51" spans="11:11" x14ac:dyDescent="0.2">
      <c r="K51" s="591" t="s">
        <v>350</v>
      </c>
    </row>
  </sheetData>
  <mergeCells count="8">
    <mergeCell ref="B26:B27"/>
    <mergeCell ref="B2:J2"/>
    <mergeCell ref="C4:F4"/>
    <mergeCell ref="G4:J4"/>
    <mergeCell ref="B4:B5"/>
    <mergeCell ref="C26:F26"/>
    <mergeCell ref="G26:J26"/>
    <mergeCell ref="B24:J24"/>
  </mergeCells>
  <phoneticPr fontId="3" type="noConversion"/>
  <printOptions horizontalCentered="1"/>
  <pageMargins left="0.35433070866141736" right="0.35433070866141736" top="0.98425196850393704" bottom="0.98425196850393704" header="0.51181102362204722" footer="0.51181102362204722"/>
  <pageSetup scale="85" orientation="portrait" r:id="rId1"/>
  <headerFooter alignWithMargins="0"/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theme="6" tint="0.59999389629810485"/>
  </sheetPr>
  <dimension ref="A2:U23"/>
  <sheetViews>
    <sheetView showGridLines="0" zoomScale="85" zoomScaleNormal="85" workbookViewId="0">
      <selection activeCell="Q7" sqref="Q7:Q8"/>
    </sheetView>
  </sheetViews>
  <sheetFormatPr defaultRowHeight="15" x14ac:dyDescent="0.2"/>
  <cols>
    <col min="1" max="1" width="9.140625" style="499"/>
    <col min="2" max="2" width="29.7109375" style="499" customWidth="1"/>
    <col min="3" max="3" width="30.28515625" style="499" customWidth="1"/>
    <col min="4" max="4" width="16" style="499" customWidth="1"/>
    <col min="5" max="5" width="13" style="499" customWidth="1"/>
    <col min="6" max="6" width="25.28515625" style="499" customWidth="1"/>
    <col min="7" max="7" width="25.140625" style="499" customWidth="1"/>
    <col min="8" max="13" width="13.7109375" style="499" customWidth="1"/>
    <col min="14" max="17" width="25.140625" style="499" customWidth="1"/>
    <col min="18" max="21" width="12.28515625" style="499" customWidth="1"/>
    <col min="22" max="16384" width="9.140625" style="499"/>
  </cols>
  <sheetData>
    <row r="2" spans="1:21" ht="15.75" x14ac:dyDescent="0.25">
      <c r="Q2" s="500" t="s">
        <v>354</v>
      </c>
      <c r="U2" s="501"/>
    </row>
    <row r="4" spans="1:21" ht="15.75" x14ac:dyDescent="0.25">
      <c r="A4" s="502"/>
    </row>
    <row r="5" spans="1:21" ht="15.75" x14ac:dyDescent="0.25">
      <c r="A5" s="502"/>
      <c r="B5" s="1011" t="s">
        <v>259</v>
      </c>
      <c r="C5" s="1011"/>
      <c r="D5" s="1011"/>
      <c r="E5" s="1011"/>
      <c r="F5" s="1011"/>
      <c r="G5" s="1011"/>
      <c r="H5" s="1011"/>
      <c r="I5" s="1011"/>
      <c r="J5" s="1011"/>
      <c r="K5" s="1011"/>
      <c r="L5" s="1011"/>
      <c r="M5" s="1011"/>
      <c r="N5" s="1011"/>
      <c r="O5" s="1011"/>
      <c r="P5" s="1011"/>
      <c r="Q5" s="1011"/>
      <c r="R5" s="502"/>
      <c r="S5" s="502"/>
      <c r="T5" s="502"/>
      <c r="U5" s="502"/>
    </row>
    <row r="6" spans="1:21" ht="16.5" thickBot="1" x14ac:dyDescent="0.3">
      <c r="D6" s="502"/>
      <c r="E6" s="502"/>
      <c r="F6" s="502"/>
      <c r="G6" s="502"/>
      <c r="Q6" s="501"/>
    </row>
    <row r="7" spans="1:21" ht="35.25" customHeight="1" x14ac:dyDescent="0.2">
      <c r="B7" s="1016" t="s">
        <v>260</v>
      </c>
      <c r="C7" s="1018" t="s">
        <v>261</v>
      </c>
      <c r="D7" s="1009" t="s">
        <v>262</v>
      </c>
      <c r="E7" s="503" t="s">
        <v>263</v>
      </c>
      <c r="F7" s="1009" t="s">
        <v>805</v>
      </c>
      <c r="G7" s="1009" t="s">
        <v>870</v>
      </c>
      <c r="H7" s="1009" t="s">
        <v>264</v>
      </c>
      <c r="I7" s="1009" t="s">
        <v>265</v>
      </c>
      <c r="J7" s="1009" t="s">
        <v>266</v>
      </c>
      <c r="K7" s="1009" t="s">
        <v>267</v>
      </c>
      <c r="L7" s="1009" t="s">
        <v>268</v>
      </c>
      <c r="M7" s="1009" t="s">
        <v>269</v>
      </c>
      <c r="N7" s="1020" t="s">
        <v>871</v>
      </c>
      <c r="O7" s="1021"/>
      <c r="P7" s="1012" t="s">
        <v>872</v>
      </c>
      <c r="Q7" s="1014" t="s">
        <v>873</v>
      </c>
    </row>
    <row r="8" spans="1:21" ht="42.75" customHeight="1" thickBot="1" x14ac:dyDescent="0.25">
      <c r="B8" s="1017"/>
      <c r="C8" s="1019"/>
      <c r="D8" s="1010"/>
      <c r="E8" s="504" t="s">
        <v>270</v>
      </c>
      <c r="F8" s="1010"/>
      <c r="G8" s="1010"/>
      <c r="H8" s="1010"/>
      <c r="I8" s="1010"/>
      <c r="J8" s="1010"/>
      <c r="K8" s="1010"/>
      <c r="L8" s="1010"/>
      <c r="M8" s="1010"/>
      <c r="N8" s="505" t="s">
        <v>271</v>
      </c>
      <c r="O8" s="505" t="s">
        <v>272</v>
      </c>
      <c r="P8" s="1013"/>
      <c r="Q8" s="1015"/>
    </row>
    <row r="9" spans="1:21" ht="20.100000000000001" customHeight="1" x14ac:dyDescent="0.25">
      <c r="B9" s="506" t="s">
        <v>273</v>
      </c>
      <c r="C9" s="507"/>
      <c r="D9" s="508"/>
      <c r="E9" s="508"/>
      <c r="F9" s="469"/>
      <c r="G9" s="469"/>
      <c r="H9" s="509"/>
      <c r="I9" s="509"/>
      <c r="J9" s="509"/>
      <c r="K9" s="509"/>
      <c r="L9" s="509"/>
      <c r="M9" s="509"/>
      <c r="N9" s="469"/>
      <c r="O9" s="510"/>
      <c r="P9" s="469"/>
      <c r="Q9" s="470"/>
    </row>
    <row r="10" spans="1:21" ht="20.100000000000001" customHeight="1" x14ac:dyDescent="0.2">
      <c r="B10" s="511" t="s">
        <v>274</v>
      </c>
      <c r="C10" s="512"/>
      <c r="D10" s="513"/>
      <c r="E10" s="513"/>
      <c r="F10" s="475"/>
      <c r="G10" s="514"/>
      <c r="H10" s="513"/>
      <c r="I10" s="513"/>
      <c r="J10" s="513"/>
      <c r="K10" s="513"/>
      <c r="L10" s="513"/>
      <c r="M10" s="513"/>
      <c r="N10" s="491"/>
      <c r="O10" s="514"/>
      <c r="P10" s="475"/>
      <c r="Q10" s="476"/>
    </row>
    <row r="11" spans="1:21" ht="20.100000000000001" customHeight="1" x14ac:dyDescent="0.2">
      <c r="B11" s="511" t="s">
        <v>274</v>
      </c>
      <c r="C11" s="512"/>
      <c r="D11" s="513"/>
      <c r="E11" s="513"/>
      <c r="F11" s="475"/>
      <c r="G11" s="514"/>
      <c r="H11" s="513"/>
      <c r="I11" s="513"/>
      <c r="J11" s="513"/>
      <c r="K11" s="513"/>
      <c r="L11" s="513"/>
      <c r="M11" s="513"/>
      <c r="N11" s="491"/>
      <c r="O11" s="514"/>
      <c r="P11" s="475"/>
      <c r="Q11" s="476"/>
    </row>
    <row r="12" spans="1:21" ht="20.100000000000001" customHeight="1" x14ac:dyDescent="0.2">
      <c r="B12" s="511" t="s">
        <v>274</v>
      </c>
      <c r="C12" s="512"/>
      <c r="D12" s="513"/>
      <c r="E12" s="513"/>
      <c r="F12" s="475"/>
      <c r="G12" s="514"/>
      <c r="H12" s="513"/>
      <c r="I12" s="513"/>
      <c r="J12" s="513"/>
      <c r="K12" s="513"/>
      <c r="L12" s="513"/>
      <c r="M12" s="513"/>
      <c r="N12" s="491"/>
      <c r="O12" s="514"/>
      <c r="P12" s="475"/>
      <c r="Q12" s="476"/>
    </row>
    <row r="13" spans="1:21" ht="20.100000000000001" customHeight="1" x14ac:dyDescent="0.2">
      <c r="B13" s="511" t="s">
        <v>274</v>
      </c>
      <c r="C13" s="512"/>
      <c r="D13" s="513"/>
      <c r="E13" s="513"/>
      <c r="F13" s="475"/>
      <c r="G13" s="514"/>
      <c r="H13" s="513"/>
      <c r="I13" s="513"/>
      <c r="J13" s="513"/>
      <c r="K13" s="513"/>
      <c r="L13" s="513"/>
      <c r="M13" s="513"/>
      <c r="N13" s="491"/>
      <c r="O13" s="514"/>
      <c r="P13" s="475"/>
      <c r="Q13" s="476"/>
    </row>
    <row r="14" spans="1:21" ht="20.100000000000001" customHeight="1" x14ac:dyDescent="0.2">
      <c r="B14" s="511" t="s">
        <v>274</v>
      </c>
      <c r="C14" s="512"/>
      <c r="D14" s="513"/>
      <c r="E14" s="513"/>
      <c r="F14" s="475"/>
      <c r="G14" s="514"/>
      <c r="H14" s="513"/>
      <c r="I14" s="513"/>
      <c r="J14" s="513"/>
      <c r="K14" s="513"/>
      <c r="L14" s="513"/>
      <c r="M14" s="513"/>
      <c r="N14" s="491"/>
      <c r="O14" s="514"/>
      <c r="P14" s="475"/>
      <c r="Q14" s="476"/>
    </row>
    <row r="15" spans="1:21" ht="20.100000000000001" customHeight="1" x14ac:dyDescent="0.25">
      <c r="B15" s="515" t="s">
        <v>275</v>
      </c>
      <c r="C15" s="512"/>
      <c r="D15" s="513"/>
      <c r="E15" s="513"/>
      <c r="F15" s="475"/>
      <c r="G15" s="514"/>
      <c r="H15" s="513"/>
      <c r="I15" s="513"/>
      <c r="J15" s="513"/>
      <c r="K15" s="513"/>
      <c r="L15" s="513"/>
      <c r="M15" s="513"/>
      <c r="N15" s="491"/>
      <c r="O15" s="514"/>
      <c r="P15" s="475"/>
      <c r="Q15" s="476"/>
    </row>
    <row r="16" spans="1:21" ht="20.100000000000001" customHeight="1" x14ac:dyDescent="0.2">
      <c r="B16" s="511" t="s">
        <v>274</v>
      </c>
      <c r="C16" s="512"/>
      <c r="D16" s="513"/>
      <c r="E16" s="513"/>
      <c r="F16" s="475"/>
      <c r="G16" s="514"/>
      <c r="H16" s="513"/>
      <c r="I16" s="513"/>
      <c r="J16" s="513"/>
      <c r="K16" s="513"/>
      <c r="L16" s="513"/>
      <c r="M16" s="513"/>
      <c r="N16" s="491"/>
      <c r="O16" s="514"/>
      <c r="P16" s="475"/>
      <c r="Q16" s="476"/>
    </row>
    <row r="17" spans="2:17" ht="20.100000000000001" customHeight="1" x14ac:dyDescent="0.2">
      <c r="B17" s="511" t="s">
        <v>274</v>
      </c>
      <c r="C17" s="512"/>
      <c r="D17" s="513"/>
      <c r="E17" s="513"/>
      <c r="F17" s="475"/>
      <c r="G17" s="514"/>
      <c r="H17" s="513"/>
      <c r="I17" s="513"/>
      <c r="J17" s="513"/>
      <c r="K17" s="513"/>
      <c r="L17" s="513"/>
      <c r="M17" s="513"/>
      <c r="N17" s="491"/>
      <c r="O17" s="514"/>
      <c r="P17" s="475"/>
      <c r="Q17" s="476"/>
    </row>
    <row r="18" spans="2:17" ht="20.100000000000001" customHeight="1" x14ac:dyDescent="0.2">
      <c r="B18" s="511" t="s">
        <v>274</v>
      </c>
      <c r="C18" s="512"/>
      <c r="D18" s="513"/>
      <c r="E18" s="513"/>
      <c r="F18" s="475"/>
      <c r="G18" s="514"/>
      <c r="H18" s="513"/>
      <c r="I18" s="513"/>
      <c r="J18" s="513"/>
      <c r="K18" s="513"/>
      <c r="L18" s="513"/>
      <c r="M18" s="513"/>
      <c r="N18" s="491"/>
      <c r="O18" s="514"/>
      <c r="P18" s="475"/>
      <c r="Q18" s="476"/>
    </row>
    <row r="19" spans="2:17" ht="20.100000000000001" customHeight="1" x14ac:dyDescent="0.2">
      <c r="B19" s="511" t="s">
        <v>274</v>
      </c>
      <c r="C19" s="512"/>
      <c r="D19" s="513"/>
      <c r="E19" s="513"/>
      <c r="F19" s="475"/>
      <c r="G19" s="514"/>
      <c r="H19" s="513"/>
      <c r="I19" s="513"/>
      <c r="J19" s="513"/>
      <c r="K19" s="513"/>
      <c r="L19" s="513"/>
      <c r="M19" s="513"/>
      <c r="N19" s="491"/>
      <c r="O19" s="514"/>
      <c r="P19" s="475"/>
      <c r="Q19" s="476"/>
    </row>
    <row r="20" spans="2:17" ht="20.100000000000001" customHeight="1" thickBot="1" x14ac:dyDescent="0.25">
      <c r="B20" s="516" t="s">
        <v>274</v>
      </c>
      <c r="C20" s="517"/>
      <c r="D20" s="518"/>
      <c r="E20" s="518"/>
      <c r="F20" s="519"/>
      <c r="G20" s="520"/>
      <c r="H20" s="518"/>
      <c r="I20" s="518"/>
      <c r="J20" s="518"/>
      <c r="K20" s="518"/>
      <c r="L20" s="518"/>
      <c r="M20" s="518"/>
      <c r="N20" s="497"/>
      <c r="O20" s="486"/>
      <c r="P20" s="486"/>
      <c r="Q20" s="487"/>
    </row>
    <row r="21" spans="2:17" ht="20.100000000000001" customHeight="1" thickBot="1" x14ac:dyDescent="0.3">
      <c r="B21" s="1006" t="s">
        <v>276</v>
      </c>
      <c r="C21" s="1007"/>
      <c r="D21" s="1007"/>
      <c r="E21" s="1008"/>
      <c r="F21" s="521"/>
      <c r="G21" s="522"/>
      <c r="H21" s="523"/>
      <c r="I21" s="524"/>
      <c r="J21" s="524"/>
      <c r="K21" s="524"/>
      <c r="L21" s="524"/>
      <c r="M21" s="525"/>
      <c r="N21" s="526"/>
      <c r="O21" s="527"/>
      <c r="P21" s="521"/>
      <c r="Q21" s="522"/>
    </row>
    <row r="22" spans="2:17" ht="20.100000000000001" customHeight="1" thickBot="1" x14ac:dyDescent="0.3">
      <c r="B22" s="1006" t="s">
        <v>277</v>
      </c>
      <c r="C22" s="1007"/>
      <c r="D22" s="1007"/>
      <c r="E22" s="1008"/>
      <c r="F22" s="528"/>
      <c r="G22" s="529"/>
      <c r="H22" s="91"/>
      <c r="I22" s="91"/>
      <c r="J22" s="91"/>
      <c r="K22" s="91"/>
      <c r="L22" s="91"/>
      <c r="M22" s="91"/>
      <c r="N22" s="91"/>
      <c r="O22" s="530"/>
      <c r="P22" s="531"/>
      <c r="Q22" s="532"/>
    </row>
    <row r="23" spans="2:17" ht="20.100000000000001" customHeight="1" thickBot="1" x14ac:dyDescent="0.3">
      <c r="B23" s="1006" t="s">
        <v>278</v>
      </c>
      <c r="C23" s="1007"/>
      <c r="D23" s="1007"/>
      <c r="E23" s="1008"/>
      <c r="F23" s="533"/>
      <c r="G23" s="534"/>
      <c r="H23" s="91"/>
      <c r="I23" s="91"/>
      <c r="J23" s="91"/>
      <c r="K23" s="91"/>
      <c r="L23" s="91"/>
      <c r="M23" s="91"/>
      <c r="N23" s="91"/>
      <c r="O23" s="530"/>
      <c r="P23" s="528"/>
      <c r="Q23" s="529"/>
    </row>
  </sheetData>
  <mergeCells count="18">
    <mergeCell ref="B5:Q5"/>
    <mergeCell ref="P7:P8"/>
    <mergeCell ref="Q7:Q8"/>
    <mergeCell ref="B7:B8"/>
    <mergeCell ref="C7:C8"/>
    <mergeCell ref="D7:D8"/>
    <mergeCell ref="F7:F8"/>
    <mergeCell ref="G7:G8"/>
    <mergeCell ref="H7:H8"/>
    <mergeCell ref="I7:I8"/>
    <mergeCell ref="N7:O7"/>
    <mergeCell ref="K7:K8"/>
    <mergeCell ref="J7:J8"/>
    <mergeCell ref="B21:E21"/>
    <mergeCell ref="B22:E22"/>
    <mergeCell ref="B23:E23"/>
    <mergeCell ref="L7:L8"/>
    <mergeCell ref="M7:M8"/>
  </mergeCells>
  <pageMargins left="0" right="0" top="0.74803149606299213" bottom="0.74803149606299213" header="0.31496062992125984" footer="0.31496062992125984"/>
  <pageSetup paperSize="9" scale="4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tabColor theme="6" tint="0.59999389629810485"/>
  </sheetPr>
  <dimension ref="A1:H81"/>
  <sheetViews>
    <sheetView showGridLines="0" tabSelected="1" topLeftCell="A31" zoomScaleNormal="100" workbookViewId="0">
      <selection activeCell="H50" sqref="H50"/>
    </sheetView>
  </sheetViews>
  <sheetFormatPr defaultRowHeight="15" x14ac:dyDescent="0.2"/>
  <cols>
    <col min="1" max="1" width="5.7109375" style="4" customWidth="1"/>
    <col min="2" max="2" width="12.7109375" style="4" customWidth="1"/>
    <col min="3" max="3" width="40.7109375" style="4" customWidth="1"/>
    <col min="4" max="8" width="20.7109375" style="4" customWidth="1"/>
    <col min="9" max="9" width="1.7109375" style="4" customWidth="1"/>
    <col min="10" max="10" width="12.5703125" style="4" customWidth="1"/>
    <col min="11" max="11" width="12" style="4" customWidth="1"/>
    <col min="12" max="12" width="10.85546875" style="4" customWidth="1"/>
    <col min="13" max="13" width="11.85546875" style="4" customWidth="1"/>
    <col min="14" max="14" width="12.140625" style="4" customWidth="1"/>
    <col min="15" max="15" width="13.28515625" style="4" customWidth="1"/>
    <col min="16" max="16384" width="9.140625" style="4"/>
  </cols>
  <sheetData>
    <row r="1" spans="2:8" ht="15.75" x14ac:dyDescent="0.25">
      <c r="G1" s="45"/>
      <c r="H1" s="45" t="s">
        <v>356</v>
      </c>
    </row>
    <row r="2" spans="2:8" ht="15.75" x14ac:dyDescent="0.25">
      <c r="B2" s="251"/>
      <c r="C2" s="252"/>
      <c r="D2" s="252"/>
      <c r="E2" s="252"/>
      <c r="F2" s="252"/>
      <c r="G2" s="252"/>
    </row>
    <row r="3" spans="2:8" ht="23.25" customHeight="1" x14ac:dyDescent="0.25">
      <c r="B3" s="1028" t="s">
        <v>384</v>
      </c>
      <c r="C3" s="1028"/>
      <c r="D3" s="1028"/>
      <c r="E3" s="1028"/>
      <c r="F3" s="1028"/>
      <c r="G3" s="1028"/>
      <c r="H3" s="1028"/>
    </row>
    <row r="4" spans="2:8" ht="15.75" customHeight="1" x14ac:dyDescent="0.2">
      <c r="B4" s="253"/>
      <c r="C4" s="253"/>
      <c r="D4" s="253"/>
      <c r="E4" s="253"/>
      <c r="F4" s="252"/>
      <c r="G4" s="252"/>
    </row>
    <row r="5" spans="2:8" ht="15.75" thickBot="1" x14ac:dyDescent="0.25">
      <c r="B5" s="253"/>
      <c r="C5" s="253"/>
      <c r="D5" s="252"/>
      <c r="E5" s="253"/>
      <c r="F5" s="253"/>
      <c r="H5" s="254" t="s">
        <v>46</v>
      </c>
    </row>
    <row r="6" spans="2:8" ht="32.25" customHeight="1" x14ac:dyDescent="0.2">
      <c r="B6" s="1029" t="s">
        <v>2</v>
      </c>
      <c r="C6" s="1031" t="s">
        <v>83</v>
      </c>
      <c r="D6" s="942" t="s">
        <v>874</v>
      </c>
      <c r="E6" s="894" t="s">
        <v>835</v>
      </c>
      <c r="F6" s="894" t="s">
        <v>824</v>
      </c>
      <c r="G6" s="894" t="s">
        <v>825</v>
      </c>
      <c r="H6" s="896" t="s">
        <v>830</v>
      </c>
    </row>
    <row r="7" spans="2:8" ht="29.25" customHeight="1" thickBot="1" x14ac:dyDescent="0.25">
      <c r="B7" s="1030"/>
      <c r="C7" s="1032"/>
      <c r="D7" s="943"/>
      <c r="E7" s="895" t="s">
        <v>378</v>
      </c>
      <c r="F7" s="895" t="s">
        <v>379</v>
      </c>
      <c r="G7" s="895" t="s">
        <v>380</v>
      </c>
      <c r="H7" s="897" t="s">
        <v>381</v>
      </c>
    </row>
    <row r="8" spans="2:8" ht="20.100000000000001" customHeight="1" x14ac:dyDescent="0.2">
      <c r="B8" s="255"/>
      <c r="C8" s="1022" t="s">
        <v>34</v>
      </c>
      <c r="D8" s="1022"/>
      <c r="E8" s="1022"/>
      <c r="F8" s="1022"/>
      <c r="G8" s="1022"/>
      <c r="H8" s="1023"/>
    </row>
    <row r="9" spans="2:8" ht="20.100000000000001" customHeight="1" x14ac:dyDescent="0.2">
      <c r="B9" s="202" t="s">
        <v>84</v>
      </c>
      <c r="C9" s="256" t="s">
        <v>931</v>
      </c>
      <c r="D9" s="257">
        <v>3500000</v>
      </c>
      <c r="E9" s="74">
        <v>700000</v>
      </c>
      <c r="F9" s="74">
        <v>1800000</v>
      </c>
      <c r="G9" s="74">
        <v>3000000</v>
      </c>
      <c r="H9" s="75">
        <v>3800000</v>
      </c>
    </row>
    <row r="10" spans="2:8" ht="20.100000000000001" customHeight="1" x14ac:dyDescent="0.2">
      <c r="B10" s="202" t="s">
        <v>85</v>
      </c>
      <c r="C10" s="207" t="s">
        <v>932</v>
      </c>
      <c r="D10" s="257">
        <v>650000</v>
      </c>
      <c r="E10" s="74">
        <v>300000</v>
      </c>
      <c r="F10" s="74">
        <v>500000</v>
      </c>
      <c r="G10" s="74">
        <v>750000</v>
      </c>
      <c r="H10" s="75">
        <v>900000</v>
      </c>
    </row>
    <row r="11" spans="2:8" ht="20.100000000000001" customHeight="1" x14ac:dyDescent="0.2">
      <c r="B11" s="202" t="s">
        <v>86</v>
      </c>
      <c r="C11" s="207" t="s">
        <v>933</v>
      </c>
      <c r="D11" s="257">
        <v>120000</v>
      </c>
      <c r="E11" s="74">
        <v>62000</v>
      </c>
      <c r="F11" s="74">
        <v>125000</v>
      </c>
      <c r="G11" s="74">
        <v>187000</v>
      </c>
      <c r="H11" s="75">
        <v>250000</v>
      </c>
    </row>
    <row r="12" spans="2:8" ht="20.100000000000001" customHeight="1" x14ac:dyDescent="0.2">
      <c r="B12" s="202" t="s">
        <v>87</v>
      </c>
      <c r="C12" s="256" t="s">
        <v>934</v>
      </c>
      <c r="D12" s="257">
        <v>170000</v>
      </c>
      <c r="E12" s="74">
        <v>75000</v>
      </c>
      <c r="F12" s="74">
        <v>150000</v>
      </c>
      <c r="G12" s="74">
        <v>230000</v>
      </c>
      <c r="H12" s="75">
        <v>300000</v>
      </c>
    </row>
    <row r="13" spans="2:8" ht="20.100000000000001" customHeight="1" x14ac:dyDescent="0.2">
      <c r="B13" s="202" t="s">
        <v>88</v>
      </c>
      <c r="C13" s="207" t="s">
        <v>935</v>
      </c>
      <c r="D13" s="257">
        <v>1600000</v>
      </c>
      <c r="E13" s="74">
        <v>500000</v>
      </c>
      <c r="F13" s="74">
        <v>1500000</v>
      </c>
      <c r="G13" s="74">
        <v>2000000</v>
      </c>
      <c r="H13" s="75">
        <v>2500000</v>
      </c>
    </row>
    <row r="14" spans="2:8" ht="20.100000000000001" customHeight="1" x14ac:dyDescent="0.2">
      <c r="B14" s="202" t="s">
        <v>89</v>
      </c>
      <c r="C14" s="256" t="s">
        <v>936</v>
      </c>
      <c r="D14" s="257">
        <v>600000</v>
      </c>
      <c r="E14" s="74">
        <v>300000</v>
      </c>
      <c r="F14" s="74">
        <v>600000</v>
      </c>
      <c r="G14" s="74">
        <v>900000</v>
      </c>
      <c r="H14" s="75">
        <v>1200000</v>
      </c>
    </row>
    <row r="15" spans="2:8" ht="30.75" customHeight="1" x14ac:dyDescent="0.2">
      <c r="B15" s="202" t="s">
        <v>90</v>
      </c>
      <c r="C15" s="775" t="s">
        <v>1000</v>
      </c>
      <c r="D15" s="257">
        <v>0</v>
      </c>
      <c r="E15" s="74">
        <v>0</v>
      </c>
      <c r="F15" s="74">
        <v>0</v>
      </c>
      <c r="G15" s="74">
        <v>200000</v>
      </c>
      <c r="H15" s="75">
        <v>200000</v>
      </c>
    </row>
    <row r="16" spans="2:8" ht="20.100000000000001" customHeight="1" x14ac:dyDescent="0.2">
      <c r="B16" s="202" t="s">
        <v>91</v>
      </c>
      <c r="C16" s="256" t="s">
        <v>937</v>
      </c>
      <c r="D16" s="257">
        <v>200000</v>
      </c>
      <c r="E16" s="74">
        <v>100000</v>
      </c>
      <c r="F16" s="74">
        <v>180000</v>
      </c>
      <c r="G16" s="74">
        <v>250000</v>
      </c>
      <c r="H16" s="75">
        <v>300000</v>
      </c>
    </row>
    <row r="17" spans="2:8" ht="20.100000000000001" customHeight="1" x14ac:dyDescent="0.2">
      <c r="B17" s="202" t="s">
        <v>50</v>
      </c>
      <c r="C17" s="761" t="s">
        <v>938</v>
      </c>
      <c r="D17" s="257">
        <v>120000</v>
      </c>
      <c r="E17" s="74">
        <v>80000</v>
      </c>
      <c r="F17" s="74">
        <v>150000</v>
      </c>
      <c r="G17" s="74">
        <v>180000</v>
      </c>
      <c r="H17" s="75">
        <v>200000</v>
      </c>
    </row>
    <row r="18" spans="2:8" ht="20.100000000000001" customHeight="1" x14ac:dyDescent="0.2">
      <c r="B18" s="202" t="s">
        <v>1001</v>
      </c>
      <c r="C18" s="762" t="s">
        <v>939</v>
      </c>
      <c r="D18" s="257">
        <v>0</v>
      </c>
      <c r="E18" s="74">
        <v>20000</v>
      </c>
      <c r="F18" s="74">
        <v>30000</v>
      </c>
      <c r="G18" s="74">
        <v>40000</v>
      </c>
      <c r="H18" s="75">
        <v>50000</v>
      </c>
    </row>
    <row r="19" spans="2:8" ht="20.100000000000001" customHeight="1" x14ac:dyDescent="0.2">
      <c r="B19" s="202" t="s">
        <v>1002</v>
      </c>
      <c r="C19" s="763" t="s">
        <v>940</v>
      </c>
      <c r="D19" s="260">
        <v>0</v>
      </c>
      <c r="E19" s="95">
        <v>50000</v>
      </c>
      <c r="F19" s="95">
        <v>50000</v>
      </c>
      <c r="G19" s="95">
        <v>50000</v>
      </c>
      <c r="H19" s="96">
        <v>50000</v>
      </c>
    </row>
    <row r="20" spans="2:8" ht="20.100000000000001" customHeight="1" x14ac:dyDescent="0.2">
      <c r="B20" s="202" t="s">
        <v>1003</v>
      </c>
      <c r="C20" s="760" t="s">
        <v>941</v>
      </c>
      <c r="D20" s="260">
        <v>30000</v>
      </c>
      <c r="E20" s="95">
        <v>30000</v>
      </c>
      <c r="F20" s="95">
        <v>30000</v>
      </c>
      <c r="G20" s="95">
        <v>50000</v>
      </c>
      <c r="H20" s="96">
        <v>50000</v>
      </c>
    </row>
    <row r="21" spans="2:8" ht="20.100000000000001" customHeight="1" x14ac:dyDescent="0.2">
      <c r="B21" s="202" t="s">
        <v>1004</v>
      </c>
      <c r="C21" s="760" t="s">
        <v>942</v>
      </c>
      <c r="D21" s="260">
        <v>0</v>
      </c>
      <c r="E21" s="95">
        <v>5000</v>
      </c>
      <c r="F21" s="95">
        <v>10000</v>
      </c>
      <c r="G21" s="95">
        <v>20000</v>
      </c>
      <c r="H21" s="96">
        <v>25000</v>
      </c>
    </row>
    <row r="22" spans="2:8" ht="20.100000000000001" customHeight="1" x14ac:dyDescent="0.2">
      <c r="B22" s="202" t="s">
        <v>1005</v>
      </c>
      <c r="C22" s="760" t="s">
        <v>943</v>
      </c>
      <c r="D22" s="260">
        <v>80000</v>
      </c>
      <c r="E22" s="95">
        <v>150000</v>
      </c>
      <c r="F22" s="95">
        <v>150000</v>
      </c>
      <c r="G22" s="95">
        <v>200000</v>
      </c>
      <c r="H22" s="96">
        <v>200000</v>
      </c>
    </row>
    <row r="23" spans="2:8" ht="20.100000000000001" customHeight="1" x14ac:dyDescent="0.2">
      <c r="B23" s="202" t="s">
        <v>1006</v>
      </c>
      <c r="C23" s="760" t="s">
        <v>944</v>
      </c>
      <c r="D23" s="260">
        <v>60000</v>
      </c>
      <c r="E23" s="95">
        <v>100000</v>
      </c>
      <c r="F23" s="95">
        <v>100000</v>
      </c>
      <c r="G23" s="95">
        <v>100000</v>
      </c>
      <c r="H23" s="96">
        <v>100000</v>
      </c>
    </row>
    <row r="24" spans="2:8" ht="20.100000000000001" customHeight="1" x14ac:dyDescent="0.2">
      <c r="B24" s="202" t="s">
        <v>1007</v>
      </c>
      <c r="C24" s="760" t="s">
        <v>945</v>
      </c>
      <c r="D24" s="260">
        <v>550000</v>
      </c>
      <c r="E24" s="95">
        <v>150000</v>
      </c>
      <c r="F24" s="95">
        <v>350000</v>
      </c>
      <c r="G24" s="95">
        <v>500000</v>
      </c>
      <c r="H24" s="96">
        <v>600000</v>
      </c>
    </row>
    <row r="25" spans="2:8" ht="20.100000000000001" customHeight="1" x14ac:dyDescent="0.2">
      <c r="B25" s="202" t="s">
        <v>1008</v>
      </c>
      <c r="C25" s="760" t="s">
        <v>946</v>
      </c>
      <c r="D25" s="260">
        <v>300000</v>
      </c>
      <c r="E25" s="95">
        <v>100000</v>
      </c>
      <c r="F25" s="95">
        <v>20000</v>
      </c>
      <c r="G25" s="95">
        <v>350000</v>
      </c>
      <c r="H25" s="96">
        <v>450000</v>
      </c>
    </row>
    <row r="26" spans="2:8" ht="20.100000000000001" customHeight="1" x14ac:dyDescent="0.2">
      <c r="B26" s="202" t="s">
        <v>1009</v>
      </c>
      <c r="C26" s="760" t="s">
        <v>947</v>
      </c>
      <c r="D26" s="260">
        <v>100000</v>
      </c>
      <c r="E26" s="95">
        <v>500000</v>
      </c>
      <c r="F26" s="95">
        <v>1000000</v>
      </c>
      <c r="G26" s="95">
        <v>1000000</v>
      </c>
      <c r="H26" s="96">
        <v>1000000</v>
      </c>
    </row>
    <row r="27" spans="2:8" ht="20.100000000000001" customHeight="1" x14ac:dyDescent="0.2">
      <c r="B27" s="202" t="s">
        <v>1010</v>
      </c>
      <c r="C27" s="760" t="s">
        <v>948</v>
      </c>
      <c r="D27" s="260">
        <v>0</v>
      </c>
      <c r="E27" s="95">
        <v>50000</v>
      </c>
      <c r="F27" s="95">
        <v>100000</v>
      </c>
      <c r="G27" s="95">
        <v>150000</v>
      </c>
      <c r="H27" s="96">
        <v>200000</v>
      </c>
    </row>
    <row r="28" spans="2:8" ht="20.100000000000001" customHeight="1" x14ac:dyDescent="0.2">
      <c r="B28" s="202" t="s">
        <v>1011</v>
      </c>
      <c r="C28" s="760" t="s">
        <v>987</v>
      </c>
      <c r="D28" s="260">
        <v>0</v>
      </c>
      <c r="E28" s="95">
        <v>1200000</v>
      </c>
      <c r="F28" s="95">
        <v>1200000</v>
      </c>
      <c r="G28" s="95">
        <v>1200000</v>
      </c>
      <c r="H28" s="96">
        <v>1200000</v>
      </c>
    </row>
    <row r="29" spans="2:8" ht="20.100000000000001" customHeight="1" x14ac:dyDescent="0.2">
      <c r="B29" s="202" t="s">
        <v>1012</v>
      </c>
      <c r="C29" s="760" t="s">
        <v>949</v>
      </c>
      <c r="D29" s="260">
        <v>649920</v>
      </c>
      <c r="E29" s="95">
        <v>500000</v>
      </c>
      <c r="F29" s="95">
        <v>500000</v>
      </c>
      <c r="G29" s="95">
        <v>500000</v>
      </c>
      <c r="H29" s="96">
        <v>500000</v>
      </c>
    </row>
    <row r="30" spans="2:8" ht="20.100000000000001" customHeight="1" x14ac:dyDescent="0.2">
      <c r="B30" s="202" t="s">
        <v>1013</v>
      </c>
      <c r="C30" s="763" t="s">
        <v>950</v>
      </c>
      <c r="D30" s="260">
        <v>0</v>
      </c>
      <c r="E30" s="95">
        <v>0</v>
      </c>
      <c r="F30" s="95">
        <v>500000</v>
      </c>
      <c r="G30" s="95">
        <v>500000</v>
      </c>
      <c r="H30" s="96">
        <v>500000</v>
      </c>
    </row>
    <row r="31" spans="2:8" ht="20.100000000000001" customHeight="1" x14ac:dyDescent="0.2">
      <c r="B31" s="202" t="s">
        <v>1014</v>
      </c>
      <c r="C31" s="764" t="s">
        <v>988</v>
      </c>
      <c r="D31" s="260">
        <v>0</v>
      </c>
      <c r="E31" s="95">
        <v>0</v>
      </c>
      <c r="F31" s="95">
        <v>50000</v>
      </c>
      <c r="G31" s="95">
        <v>50000</v>
      </c>
      <c r="H31" s="96">
        <v>50000</v>
      </c>
    </row>
    <row r="32" spans="2:8" ht="20.100000000000001" customHeight="1" x14ac:dyDescent="0.2">
      <c r="B32" s="202" t="s">
        <v>1015</v>
      </c>
      <c r="C32" s="764" t="s">
        <v>989</v>
      </c>
      <c r="D32" s="260">
        <v>60000</v>
      </c>
      <c r="E32" s="95">
        <v>100000</v>
      </c>
      <c r="F32" s="95">
        <v>200000</v>
      </c>
      <c r="G32" s="95">
        <v>300000</v>
      </c>
      <c r="H32" s="96">
        <v>300000</v>
      </c>
    </row>
    <row r="33" spans="2:8" ht="20.100000000000001" customHeight="1" x14ac:dyDescent="0.2">
      <c r="B33" s="202" t="s">
        <v>129</v>
      </c>
      <c r="C33" s="764" t="s">
        <v>990</v>
      </c>
      <c r="D33" s="260">
        <v>0</v>
      </c>
      <c r="E33" s="95">
        <v>100000</v>
      </c>
      <c r="F33" s="95">
        <v>10000</v>
      </c>
      <c r="G33" s="95">
        <v>100000</v>
      </c>
      <c r="H33" s="96">
        <v>250000</v>
      </c>
    </row>
    <row r="34" spans="2:8" ht="20.100000000000001" customHeight="1" thickBot="1" x14ac:dyDescent="0.25">
      <c r="B34" s="258" t="s">
        <v>345</v>
      </c>
      <c r="C34" s="259"/>
      <c r="D34" s="260"/>
      <c r="E34" s="95"/>
      <c r="F34" s="95"/>
      <c r="G34" s="95"/>
      <c r="H34" s="96"/>
    </row>
    <row r="35" spans="2:8" ht="20.100000000000001" customHeight="1" thickBot="1" x14ac:dyDescent="0.3">
      <c r="B35" s="279"/>
      <c r="C35" s="280" t="s">
        <v>281</v>
      </c>
      <c r="D35" s="281">
        <f>SUM(D9:D34)</f>
        <v>8789920</v>
      </c>
      <c r="E35" s="286">
        <f>SUM(E9:E34)</f>
        <v>5172000</v>
      </c>
      <c r="F35" s="286">
        <f>SUM(F9:F34)</f>
        <v>9305000</v>
      </c>
      <c r="G35" s="286">
        <f>SUM(G9:G34)</f>
        <v>12807000</v>
      </c>
      <c r="H35" s="288">
        <f>SUM(H9:H34)</f>
        <v>15175000</v>
      </c>
    </row>
    <row r="36" spans="2:8" ht="20.100000000000001" customHeight="1" x14ac:dyDescent="0.2">
      <c r="B36" s="261"/>
      <c r="C36" s="1024" t="s">
        <v>35</v>
      </c>
      <c r="D36" s="1024"/>
      <c r="E36" s="1024"/>
      <c r="F36" s="1024"/>
      <c r="G36" s="1024"/>
      <c r="H36" s="1025"/>
    </row>
    <row r="37" spans="2:8" ht="20.100000000000001" customHeight="1" x14ac:dyDescent="0.2">
      <c r="B37" s="202" t="s">
        <v>67</v>
      </c>
      <c r="C37" s="256" t="s">
        <v>955</v>
      </c>
      <c r="D37" s="257">
        <v>272500</v>
      </c>
      <c r="E37" s="74">
        <v>200000</v>
      </c>
      <c r="F37" s="74">
        <v>500000</v>
      </c>
      <c r="G37" s="74">
        <v>600000</v>
      </c>
      <c r="H37" s="75">
        <v>700000</v>
      </c>
    </row>
    <row r="38" spans="2:8" ht="20.100000000000001" customHeight="1" x14ac:dyDescent="0.2">
      <c r="B38" s="202" t="s">
        <v>70</v>
      </c>
      <c r="C38" s="256" t="s">
        <v>956</v>
      </c>
      <c r="D38" s="257">
        <v>0</v>
      </c>
      <c r="E38" s="74">
        <v>50000</v>
      </c>
      <c r="F38" s="74">
        <v>100000</v>
      </c>
      <c r="G38" s="74">
        <v>100000</v>
      </c>
      <c r="H38" s="75">
        <v>100000</v>
      </c>
    </row>
    <row r="39" spans="2:8" ht="20.100000000000001" customHeight="1" x14ac:dyDescent="0.2">
      <c r="B39" s="202" t="s">
        <v>71</v>
      </c>
      <c r="C39" s="256" t="s">
        <v>957</v>
      </c>
      <c r="D39" s="257">
        <v>150000</v>
      </c>
      <c r="E39" s="74">
        <v>50000</v>
      </c>
      <c r="F39" s="74">
        <v>100000</v>
      </c>
      <c r="G39" s="74">
        <v>150000</v>
      </c>
      <c r="H39" s="75">
        <v>200000</v>
      </c>
    </row>
    <row r="40" spans="2:8" ht="20.100000000000001" customHeight="1" x14ac:dyDescent="0.2">
      <c r="B40" s="202" t="s">
        <v>75</v>
      </c>
      <c r="C40" s="207" t="s">
        <v>958</v>
      </c>
      <c r="D40" s="257">
        <v>40000</v>
      </c>
      <c r="E40" s="74">
        <v>15000</v>
      </c>
      <c r="F40" s="74">
        <v>30000</v>
      </c>
      <c r="G40" s="74">
        <v>45000</v>
      </c>
      <c r="H40" s="75">
        <v>50000</v>
      </c>
    </row>
    <row r="41" spans="2:8" ht="20.100000000000001" customHeight="1" x14ac:dyDescent="0.2">
      <c r="B41" s="202" t="s">
        <v>76</v>
      </c>
      <c r="C41" s="207" t="s">
        <v>959</v>
      </c>
      <c r="D41" s="257">
        <v>450000</v>
      </c>
      <c r="E41" s="74">
        <v>150000</v>
      </c>
      <c r="F41" s="74">
        <v>300000</v>
      </c>
      <c r="G41" s="74">
        <v>450000</v>
      </c>
      <c r="H41" s="75">
        <v>600000</v>
      </c>
    </row>
    <row r="42" spans="2:8" ht="20.100000000000001" customHeight="1" x14ac:dyDescent="0.2">
      <c r="B42" s="202" t="s">
        <v>77</v>
      </c>
      <c r="C42" s="256" t="s">
        <v>960</v>
      </c>
      <c r="D42" s="257">
        <v>280456</v>
      </c>
      <c r="E42" s="74">
        <v>70000</v>
      </c>
      <c r="F42" s="74">
        <v>150000</v>
      </c>
      <c r="G42" s="74">
        <v>230000</v>
      </c>
      <c r="H42" s="75">
        <v>300000</v>
      </c>
    </row>
    <row r="43" spans="2:8" ht="20.100000000000001" customHeight="1" x14ac:dyDescent="0.2">
      <c r="B43" s="202" t="s">
        <v>78</v>
      </c>
      <c r="C43" s="207" t="s">
        <v>961</v>
      </c>
      <c r="D43" s="257">
        <v>330000</v>
      </c>
      <c r="E43" s="74">
        <v>100000</v>
      </c>
      <c r="F43" s="74">
        <v>200000</v>
      </c>
      <c r="G43" s="74">
        <v>300000</v>
      </c>
      <c r="H43" s="75">
        <v>400000</v>
      </c>
    </row>
    <row r="44" spans="2:8" ht="20.100000000000001" customHeight="1" x14ac:dyDescent="0.2">
      <c r="B44" s="202" t="s">
        <v>123</v>
      </c>
      <c r="C44" s="207" t="s">
        <v>962</v>
      </c>
      <c r="D44" s="257">
        <v>0</v>
      </c>
      <c r="E44" s="74">
        <v>0</v>
      </c>
      <c r="F44" s="74">
        <v>500000</v>
      </c>
      <c r="G44" s="74">
        <v>800000</v>
      </c>
      <c r="H44" s="75">
        <v>800000</v>
      </c>
    </row>
    <row r="45" spans="2:8" ht="20.100000000000001" customHeight="1" x14ac:dyDescent="0.2">
      <c r="B45" s="202" t="s">
        <v>79</v>
      </c>
      <c r="C45" s="256" t="s">
        <v>963</v>
      </c>
      <c r="D45" s="257">
        <v>150000</v>
      </c>
      <c r="E45" s="74">
        <v>100000</v>
      </c>
      <c r="F45" s="74">
        <v>250000</v>
      </c>
      <c r="G45" s="74">
        <v>300000</v>
      </c>
      <c r="H45" s="75">
        <v>300000</v>
      </c>
    </row>
    <row r="46" spans="2:8" ht="20.100000000000001" customHeight="1" x14ac:dyDescent="0.2">
      <c r="B46" s="258" t="s">
        <v>80</v>
      </c>
      <c r="C46" s="259" t="s">
        <v>964</v>
      </c>
      <c r="D46" s="260">
        <v>0</v>
      </c>
      <c r="E46" s="95">
        <v>50000</v>
      </c>
      <c r="F46" s="95">
        <v>50000</v>
      </c>
      <c r="G46" s="95">
        <v>50000</v>
      </c>
      <c r="H46" s="96">
        <v>50000</v>
      </c>
    </row>
    <row r="47" spans="2:8" ht="20.100000000000001" customHeight="1" x14ac:dyDescent="0.2">
      <c r="B47" s="258" t="s">
        <v>81</v>
      </c>
      <c r="C47" s="765" t="s">
        <v>965</v>
      </c>
      <c r="D47" s="260">
        <v>300000</v>
      </c>
      <c r="E47" s="95">
        <v>100000</v>
      </c>
      <c r="F47" s="95">
        <v>200000</v>
      </c>
      <c r="G47" s="95">
        <v>300000</v>
      </c>
      <c r="H47" s="96">
        <v>300000</v>
      </c>
    </row>
    <row r="48" spans="2:8" ht="20.100000000000001" customHeight="1" x14ac:dyDescent="0.2">
      <c r="B48" s="258" t="s">
        <v>82</v>
      </c>
      <c r="C48" s="259" t="s">
        <v>966</v>
      </c>
      <c r="D48" s="260">
        <v>50000</v>
      </c>
      <c r="E48" s="95">
        <v>20000</v>
      </c>
      <c r="F48" s="95">
        <v>40000</v>
      </c>
      <c r="G48" s="95">
        <v>60000</v>
      </c>
      <c r="H48" s="96">
        <v>80000</v>
      </c>
    </row>
    <row r="49" spans="2:8" ht="20.100000000000001" customHeight="1" x14ac:dyDescent="0.2">
      <c r="B49" s="258" t="s">
        <v>110</v>
      </c>
      <c r="C49" s="259" t="s">
        <v>967</v>
      </c>
      <c r="D49" s="260">
        <v>700000</v>
      </c>
      <c r="E49" s="95">
        <v>200000</v>
      </c>
      <c r="F49" s="95">
        <v>400000</v>
      </c>
      <c r="G49" s="95">
        <v>600000</v>
      </c>
      <c r="H49" s="96">
        <v>800000</v>
      </c>
    </row>
    <row r="50" spans="2:8" ht="32.25" customHeight="1" x14ac:dyDescent="0.2">
      <c r="B50" s="258" t="s">
        <v>38</v>
      </c>
      <c r="C50" s="766" t="s">
        <v>968</v>
      </c>
      <c r="D50" s="260">
        <v>180000</v>
      </c>
      <c r="E50" s="95">
        <v>50000</v>
      </c>
      <c r="F50" s="95">
        <v>150000</v>
      </c>
      <c r="G50" s="95">
        <v>250000</v>
      </c>
      <c r="H50" s="96">
        <v>350000</v>
      </c>
    </row>
    <row r="51" spans="2:8" ht="20.100000000000001" customHeight="1" x14ac:dyDescent="0.2">
      <c r="B51" s="258" t="s">
        <v>111</v>
      </c>
      <c r="C51" s="259" t="s">
        <v>969</v>
      </c>
      <c r="D51" s="260">
        <v>0</v>
      </c>
      <c r="E51" s="95">
        <v>5000</v>
      </c>
      <c r="F51" s="95">
        <v>10000</v>
      </c>
      <c r="G51" s="95">
        <v>20000</v>
      </c>
      <c r="H51" s="96">
        <v>30000</v>
      </c>
    </row>
    <row r="52" spans="2:8" ht="20.100000000000001" customHeight="1" x14ac:dyDescent="0.2">
      <c r="B52" s="258" t="s">
        <v>124</v>
      </c>
      <c r="C52" s="259" t="s">
        <v>970</v>
      </c>
      <c r="D52" s="260">
        <v>5000</v>
      </c>
      <c r="E52" s="95">
        <v>5000</v>
      </c>
      <c r="F52" s="95">
        <v>10000</v>
      </c>
      <c r="G52" s="95">
        <v>15000</v>
      </c>
      <c r="H52" s="96">
        <v>20000</v>
      </c>
    </row>
    <row r="53" spans="2:8" ht="20.100000000000001" customHeight="1" x14ac:dyDescent="0.2">
      <c r="B53" s="258" t="s">
        <v>125</v>
      </c>
      <c r="C53" s="259" t="s">
        <v>991</v>
      </c>
      <c r="D53" s="260">
        <v>50000</v>
      </c>
      <c r="E53" s="95">
        <v>50000</v>
      </c>
      <c r="F53" s="95">
        <v>50000</v>
      </c>
      <c r="G53" s="95">
        <v>100000</v>
      </c>
      <c r="H53" s="96">
        <v>100000</v>
      </c>
    </row>
    <row r="54" spans="2:8" ht="20.100000000000001" customHeight="1" x14ac:dyDescent="0.2">
      <c r="B54" s="258" t="s">
        <v>126</v>
      </c>
      <c r="C54" s="259" t="s">
        <v>971</v>
      </c>
      <c r="D54" s="260">
        <v>0</v>
      </c>
      <c r="E54" s="95">
        <v>5000</v>
      </c>
      <c r="F54" s="95">
        <v>10000</v>
      </c>
      <c r="G54" s="95">
        <v>15000</v>
      </c>
      <c r="H54" s="96">
        <v>20000</v>
      </c>
    </row>
    <row r="55" spans="2:8" ht="20.100000000000001" customHeight="1" x14ac:dyDescent="0.2">
      <c r="B55" s="258" t="s">
        <v>127</v>
      </c>
      <c r="C55" s="259" t="s">
        <v>972</v>
      </c>
      <c r="D55" s="260">
        <v>60000</v>
      </c>
      <c r="E55" s="95">
        <v>15000</v>
      </c>
      <c r="F55" s="95">
        <v>30000</v>
      </c>
      <c r="G55" s="95">
        <v>50000</v>
      </c>
      <c r="H55" s="96">
        <v>70000</v>
      </c>
    </row>
    <row r="56" spans="2:8" ht="20.100000000000001" customHeight="1" x14ac:dyDescent="0.2">
      <c r="B56" s="258" t="s">
        <v>128</v>
      </c>
      <c r="C56" s="765" t="s">
        <v>973</v>
      </c>
      <c r="D56" s="260">
        <v>366000</v>
      </c>
      <c r="E56" s="95">
        <v>300000</v>
      </c>
      <c r="F56" s="95">
        <v>300000</v>
      </c>
      <c r="G56" s="95">
        <v>300000</v>
      </c>
      <c r="H56" s="96">
        <v>450000</v>
      </c>
    </row>
    <row r="57" spans="2:8" ht="20.100000000000001" customHeight="1" x14ac:dyDescent="0.2">
      <c r="B57" s="258" t="s">
        <v>112</v>
      </c>
      <c r="C57" s="766" t="s">
        <v>974</v>
      </c>
      <c r="D57" s="260">
        <v>0</v>
      </c>
      <c r="E57" s="95">
        <v>250000</v>
      </c>
      <c r="F57" s="95">
        <v>250000</v>
      </c>
      <c r="G57" s="95">
        <v>250000</v>
      </c>
      <c r="H57" s="96">
        <v>250000</v>
      </c>
    </row>
    <row r="58" spans="2:8" ht="20.100000000000001" customHeight="1" x14ac:dyDescent="0.2">
      <c r="B58" s="258" t="s">
        <v>113</v>
      </c>
      <c r="C58" s="259" t="s">
        <v>975</v>
      </c>
      <c r="D58" s="260">
        <v>40000</v>
      </c>
      <c r="E58" s="95">
        <v>50000</v>
      </c>
      <c r="F58" s="95">
        <v>100000</v>
      </c>
      <c r="G58" s="95">
        <v>150000</v>
      </c>
      <c r="H58" s="96">
        <v>150000</v>
      </c>
    </row>
    <row r="59" spans="2:8" ht="20.100000000000001" customHeight="1" x14ac:dyDescent="0.2">
      <c r="B59" s="258" t="s">
        <v>200</v>
      </c>
      <c r="C59" s="259" t="s">
        <v>976</v>
      </c>
      <c r="D59" s="260">
        <v>150000</v>
      </c>
      <c r="E59" s="95">
        <v>150000</v>
      </c>
      <c r="F59" s="95">
        <v>150000</v>
      </c>
      <c r="G59" s="95">
        <v>200000</v>
      </c>
      <c r="H59" s="96">
        <v>200000</v>
      </c>
    </row>
    <row r="60" spans="2:8" ht="20.100000000000001" customHeight="1" x14ac:dyDescent="0.2">
      <c r="B60" s="258" t="s">
        <v>39</v>
      </c>
      <c r="C60" s="259" t="s">
        <v>977</v>
      </c>
      <c r="D60" s="260">
        <v>100000</v>
      </c>
      <c r="E60" s="95">
        <v>20000</v>
      </c>
      <c r="F60" s="95">
        <v>50000</v>
      </c>
      <c r="G60" s="95">
        <v>100000</v>
      </c>
      <c r="H60" s="96">
        <v>150000</v>
      </c>
    </row>
    <row r="61" spans="2:8" ht="20.100000000000001" customHeight="1" x14ac:dyDescent="0.2">
      <c r="B61" s="258" t="s">
        <v>129</v>
      </c>
      <c r="C61" s="259" t="s">
        <v>978</v>
      </c>
      <c r="D61" s="260">
        <v>170000</v>
      </c>
      <c r="E61" s="95">
        <v>50000</v>
      </c>
      <c r="F61" s="95">
        <v>100000</v>
      </c>
      <c r="G61" s="95">
        <v>150000</v>
      </c>
      <c r="H61" s="96">
        <v>200000</v>
      </c>
    </row>
    <row r="62" spans="2:8" ht="20.100000000000001" customHeight="1" x14ac:dyDescent="0.2">
      <c r="B62" s="258" t="s">
        <v>130</v>
      </c>
      <c r="C62" s="765" t="s">
        <v>979</v>
      </c>
      <c r="D62" s="260">
        <v>50000</v>
      </c>
      <c r="E62" s="95">
        <v>15000</v>
      </c>
      <c r="F62" s="95">
        <v>30000</v>
      </c>
      <c r="G62" s="95">
        <v>45000</v>
      </c>
      <c r="H62" s="96">
        <v>60000</v>
      </c>
    </row>
    <row r="63" spans="2:8" ht="20.100000000000001" customHeight="1" x14ac:dyDescent="0.2">
      <c r="B63" s="258" t="s">
        <v>114</v>
      </c>
      <c r="C63" s="259" t="s">
        <v>980</v>
      </c>
      <c r="D63" s="260">
        <v>50000</v>
      </c>
      <c r="E63" s="95">
        <v>50000</v>
      </c>
      <c r="F63" s="95">
        <v>100000</v>
      </c>
      <c r="G63" s="95">
        <v>100000</v>
      </c>
      <c r="H63" s="96">
        <v>100000</v>
      </c>
    </row>
    <row r="64" spans="2:8" ht="20.100000000000001" customHeight="1" x14ac:dyDescent="0.2">
      <c r="B64" s="258" t="s">
        <v>131</v>
      </c>
      <c r="C64" s="259" t="s">
        <v>981</v>
      </c>
      <c r="D64" s="260">
        <v>100000</v>
      </c>
      <c r="E64" s="95">
        <v>150000</v>
      </c>
      <c r="F64" s="95">
        <v>150000</v>
      </c>
      <c r="G64" s="95">
        <v>150000</v>
      </c>
      <c r="H64" s="96">
        <v>150000</v>
      </c>
    </row>
    <row r="65" spans="1:8" ht="20.100000000000001" customHeight="1" x14ac:dyDescent="0.2">
      <c r="B65" s="258" t="s">
        <v>383</v>
      </c>
      <c r="C65" s="259" t="s">
        <v>982</v>
      </c>
      <c r="D65" s="260">
        <v>40184</v>
      </c>
      <c r="E65" s="95">
        <v>100000</v>
      </c>
      <c r="F65" s="95">
        <v>100000</v>
      </c>
      <c r="G65" s="95">
        <v>100000</v>
      </c>
      <c r="H65" s="96">
        <v>100000</v>
      </c>
    </row>
    <row r="66" spans="1:8" ht="20.100000000000001" customHeight="1" x14ac:dyDescent="0.2">
      <c r="B66" s="258" t="s">
        <v>759</v>
      </c>
      <c r="C66" s="259" t="s">
        <v>983</v>
      </c>
      <c r="D66" s="260">
        <v>12000</v>
      </c>
      <c r="E66" s="95">
        <v>40000</v>
      </c>
      <c r="F66" s="95">
        <v>80000</v>
      </c>
      <c r="G66" s="95">
        <v>100000</v>
      </c>
      <c r="H66" s="96">
        <v>100000</v>
      </c>
    </row>
    <row r="67" spans="1:8" ht="20.100000000000001" customHeight="1" x14ac:dyDescent="0.2">
      <c r="B67" s="258" t="s">
        <v>951</v>
      </c>
      <c r="C67" s="766" t="s">
        <v>984</v>
      </c>
      <c r="D67" s="260">
        <v>300000</v>
      </c>
      <c r="E67" s="95">
        <v>0</v>
      </c>
      <c r="F67" s="95">
        <v>300000</v>
      </c>
      <c r="G67" s="95">
        <v>300000</v>
      </c>
      <c r="H67" s="96">
        <v>300000</v>
      </c>
    </row>
    <row r="68" spans="1:8" ht="32.25" customHeight="1" x14ac:dyDescent="0.2">
      <c r="B68" s="258" t="s">
        <v>952</v>
      </c>
      <c r="C68" s="259" t="s">
        <v>992</v>
      </c>
      <c r="D68" s="260">
        <v>496320</v>
      </c>
      <c r="E68" s="95">
        <v>800000</v>
      </c>
      <c r="F68" s="95">
        <v>800000</v>
      </c>
      <c r="G68" s="95">
        <v>800000</v>
      </c>
      <c r="H68" s="96">
        <v>800000</v>
      </c>
    </row>
    <row r="69" spans="1:8" ht="29.25" customHeight="1" x14ac:dyDescent="0.2">
      <c r="B69" s="258" t="s">
        <v>953</v>
      </c>
      <c r="C69" s="259" t="s">
        <v>993</v>
      </c>
      <c r="D69" s="260">
        <v>0</v>
      </c>
      <c r="E69" s="95">
        <v>50000</v>
      </c>
      <c r="F69" s="95">
        <v>100000</v>
      </c>
      <c r="G69" s="95">
        <v>150000</v>
      </c>
      <c r="H69" s="96">
        <v>150000</v>
      </c>
    </row>
    <row r="70" spans="1:8" ht="20.100000000000001" customHeight="1" x14ac:dyDescent="0.2">
      <c r="B70" s="258" t="s">
        <v>954</v>
      </c>
      <c r="C70" s="259" t="s">
        <v>994</v>
      </c>
      <c r="D70" s="260">
        <v>0</v>
      </c>
      <c r="E70" s="95">
        <v>30000</v>
      </c>
      <c r="F70" s="95">
        <v>60000</v>
      </c>
      <c r="G70" s="95">
        <v>90000</v>
      </c>
      <c r="H70" s="96">
        <v>120000</v>
      </c>
    </row>
    <row r="71" spans="1:8" ht="20.100000000000001" customHeight="1" thickBot="1" x14ac:dyDescent="0.25">
      <c r="B71" s="213" t="s">
        <v>345</v>
      </c>
      <c r="C71" s="262"/>
      <c r="D71" s="263"/>
      <c r="E71" s="76"/>
      <c r="F71" s="76"/>
      <c r="G71" s="76"/>
      <c r="H71" s="77"/>
    </row>
    <row r="72" spans="1:8" ht="20.100000000000001" customHeight="1" thickBot="1" x14ac:dyDescent="0.3">
      <c r="B72" s="279"/>
      <c r="C72" s="282" t="s">
        <v>279</v>
      </c>
      <c r="D72" s="283">
        <f>SUM(D37:D71)</f>
        <v>4892460</v>
      </c>
      <c r="E72" s="286">
        <f>SUM(E37:E71)</f>
        <v>3290000</v>
      </c>
      <c r="F72" s="286">
        <f>SUM(F37:F71)</f>
        <v>5750000</v>
      </c>
      <c r="G72" s="286">
        <f>SUM(G37:G71)</f>
        <v>7420000</v>
      </c>
      <c r="H72" s="288">
        <f>SUM(H37:H71)</f>
        <v>8550000</v>
      </c>
    </row>
    <row r="73" spans="1:8" ht="20.100000000000001" customHeight="1" x14ac:dyDescent="0.25">
      <c r="B73" s="264"/>
      <c r="C73" s="265" t="s">
        <v>36</v>
      </c>
      <c r="D73" s="265"/>
      <c r="E73" s="266"/>
      <c r="F73" s="266"/>
      <c r="G73" s="266"/>
      <c r="H73" s="267"/>
    </row>
    <row r="74" spans="1:8" ht="20.100000000000001" customHeight="1" x14ac:dyDescent="0.2">
      <c r="A74" s="249"/>
      <c r="B74" s="258" t="s">
        <v>67</v>
      </c>
      <c r="C74" s="268"/>
      <c r="D74" s="257"/>
      <c r="E74" s="74"/>
      <c r="F74" s="74"/>
      <c r="G74" s="74"/>
      <c r="H74" s="75"/>
    </row>
    <row r="75" spans="1:8" ht="20.100000000000001" customHeight="1" x14ac:dyDescent="0.2">
      <c r="A75" s="249"/>
      <c r="B75" s="269" t="s">
        <v>70</v>
      </c>
      <c r="C75" s="268"/>
      <c r="D75" s="270"/>
      <c r="E75" s="74"/>
      <c r="F75" s="74"/>
      <c r="G75" s="271"/>
      <c r="H75" s="272"/>
    </row>
    <row r="76" spans="1:8" ht="20.100000000000001" customHeight="1" thickBot="1" x14ac:dyDescent="0.25">
      <c r="A76" s="249"/>
      <c r="B76" s="269" t="s">
        <v>345</v>
      </c>
      <c r="C76" s="262"/>
      <c r="D76" s="273"/>
      <c r="E76" s="76"/>
      <c r="F76" s="274"/>
      <c r="G76" s="76"/>
      <c r="H76" s="77"/>
    </row>
    <row r="77" spans="1:8" ht="20.100000000000001" customHeight="1" thickBot="1" x14ac:dyDescent="0.3">
      <c r="A77" s="249"/>
      <c r="B77" s="279"/>
      <c r="C77" s="284" t="s">
        <v>280</v>
      </c>
      <c r="D77" s="281"/>
      <c r="E77" s="287"/>
      <c r="F77" s="285"/>
      <c r="G77" s="287"/>
      <c r="H77" s="288"/>
    </row>
    <row r="78" spans="1:8" ht="20.100000000000001" customHeight="1" thickBot="1" x14ac:dyDescent="0.3">
      <c r="B78" s="1026" t="s">
        <v>348</v>
      </c>
      <c r="C78" s="1027"/>
      <c r="D78" s="281"/>
      <c r="E78" s="286"/>
      <c r="F78" s="286"/>
      <c r="G78" s="287"/>
      <c r="H78" s="248"/>
    </row>
    <row r="79" spans="1:8" ht="15.75" x14ac:dyDescent="0.25">
      <c r="B79" s="170"/>
      <c r="D79" s="275"/>
      <c r="E79" s="276"/>
      <c r="F79" s="276"/>
      <c r="G79" s="276"/>
    </row>
    <row r="80" spans="1:8" ht="15.75" x14ac:dyDescent="0.25">
      <c r="B80" s="277"/>
      <c r="C80" s="278"/>
      <c r="D80" s="275"/>
      <c r="E80" s="276"/>
      <c r="F80" s="276"/>
      <c r="G80" s="276"/>
    </row>
    <row r="81" spans="2:2" ht="15.75" x14ac:dyDescent="0.25">
      <c r="B81" s="106"/>
    </row>
  </sheetData>
  <mergeCells count="11">
    <mergeCell ref="G6:G7"/>
    <mergeCell ref="C8:H8"/>
    <mergeCell ref="C36:H36"/>
    <mergeCell ref="B78:C78"/>
    <mergeCell ref="B3:H3"/>
    <mergeCell ref="B6:B7"/>
    <mergeCell ref="C6:C7"/>
    <mergeCell ref="D6:D7"/>
    <mergeCell ref="E6:E7"/>
    <mergeCell ref="F6:F7"/>
    <mergeCell ref="H6:H7"/>
  </mergeCells>
  <phoneticPr fontId="3" type="noConversion"/>
  <pageMargins left="0.15748031496062992" right="0.15748031496062992" top="0.98425196850393704" bottom="0.98425196850393704" header="0.51181102362204722" footer="0.51181102362204722"/>
  <pageSetup scale="60" orientation="portrait" r:id="rId1"/>
  <headerFooter alignWithMargins="0"/>
  <ignoredErrors>
    <ignoredError sqref="B71:B75 B37:B45 B9:B1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>
    <tabColor theme="6" tint="0.59999389629810485"/>
  </sheetPr>
  <dimension ref="A1:IV44"/>
  <sheetViews>
    <sheetView showGridLines="0" zoomScale="85" zoomScaleNormal="85" workbookViewId="0">
      <selection activeCell="J13" sqref="J13"/>
    </sheetView>
  </sheetViews>
  <sheetFormatPr defaultRowHeight="14.25" x14ac:dyDescent="0.2"/>
  <cols>
    <col min="1" max="1" width="4.42578125" style="5" customWidth="1"/>
    <col min="2" max="2" width="12.140625" style="5" customWidth="1"/>
    <col min="3" max="3" width="44.42578125" style="5" customWidth="1"/>
    <col min="4" max="5" width="17.5703125" style="5" customWidth="1"/>
    <col min="6" max="6" width="17.85546875" style="5" customWidth="1"/>
    <col min="7" max="7" width="17.7109375" style="5" customWidth="1"/>
    <col min="8" max="8" width="37" style="5" customWidth="1"/>
    <col min="9" max="15" width="23.7109375" style="5" customWidth="1"/>
    <col min="16" max="16" width="3" style="5" customWidth="1"/>
    <col min="17" max="16384" width="9.140625" style="5"/>
  </cols>
  <sheetData>
    <row r="1" spans="2:15" ht="15.75" x14ac:dyDescent="0.25"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90" t="s">
        <v>756</v>
      </c>
    </row>
    <row r="2" spans="2:15" ht="15" x14ac:dyDescent="0.2"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</row>
    <row r="3" spans="2:15" ht="18" x14ac:dyDescent="0.25">
      <c r="B3" s="899" t="s">
        <v>385</v>
      </c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</row>
    <row r="4" spans="2:15" ht="15" customHeight="1" x14ac:dyDescent="0.25">
      <c r="B4" s="289"/>
      <c r="C4" s="4"/>
      <c r="D4" s="290"/>
      <c r="E4" s="290"/>
      <c r="F4" s="290"/>
      <c r="G4" s="290"/>
      <c r="H4" s="289"/>
      <c r="I4" s="289"/>
      <c r="J4" s="289"/>
      <c r="K4" s="289"/>
      <c r="L4" s="289"/>
      <c r="M4" s="289"/>
      <c r="N4" s="289"/>
      <c r="O4" s="289"/>
    </row>
    <row r="5" spans="2:15" ht="16.5" thickBot="1" x14ac:dyDescent="0.3"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91"/>
      <c r="O5" s="327" t="s">
        <v>198</v>
      </c>
    </row>
    <row r="6" spans="2:15" ht="32.25" customHeight="1" thickBot="1" x14ac:dyDescent="0.25">
      <c r="B6" s="1043" t="s">
        <v>2</v>
      </c>
      <c r="C6" s="1045" t="s">
        <v>386</v>
      </c>
      <c r="D6" s="1045" t="s">
        <v>72</v>
      </c>
      <c r="E6" s="1045" t="s">
        <v>73</v>
      </c>
      <c r="F6" s="1045" t="s">
        <v>74</v>
      </c>
      <c r="G6" s="1045" t="s">
        <v>875</v>
      </c>
      <c r="H6" s="1047" t="s">
        <v>250</v>
      </c>
      <c r="I6" s="1045" t="s">
        <v>251</v>
      </c>
      <c r="J6" s="1049" t="s">
        <v>814</v>
      </c>
      <c r="K6" s="1050"/>
      <c r="L6" s="1050"/>
      <c r="M6" s="1051"/>
      <c r="N6" s="1045" t="s">
        <v>876</v>
      </c>
      <c r="O6" s="1052" t="s">
        <v>877</v>
      </c>
    </row>
    <row r="7" spans="2:15" ht="62.25" customHeight="1" thickBot="1" x14ac:dyDescent="0.25">
      <c r="B7" s="1044"/>
      <c r="C7" s="1046"/>
      <c r="D7" s="1046"/>
      <c r="E7" s="1046"/>
      <c r="F7" s="1046"/>
      <c r="G7" s="1046"/>
      <c r="H7" s="1048"/>
      <c r="I7" s="1046"/>
      <c r="J7" s="326" t="s">
        <v>835</v>
      </c>
      <c r="K7" s="326" t="s">
        <v>824</v>
      </c>
      <c r="L7" s="326" t="s">
        <v>825</v>
      </c>
      <c r="M7" s="326" t="s">
        <v>830</v>
      </c>
      <c r="N7" s="1046"/>
      <c r="O7" s="1053"/>
    </row>
    <row r="8" spans="2:15" ht="17.100000000000001" customHeight="1" x14ac:dyDescent="0.2">
      <c r="B8" s="1034">
        <v>1</v>
      </c>
      <c r="C8" s="1037"/>
      <c r="D8" s="1040"/>
      <c r="E8" s="1040"/>
      <c r="F8" s="1040"/>
      <c r="G8" s="1040"/>
      <c r="H8" s="292" t="s">
        <v>68</v>
      </c>
      <c r="I8" s="293"/>
      <c r="J8" s="294"/>
      <c r="K8" s="294"/>
      <c r="L8" s="294"/>
      <c r="M8" s="294"/>
      <c r="N8" s="294"/>
      <c r="O8" s="295"/>
    </row>
    <row r="9" spans="2:15" ht="17.100000000000001" customHeight="1" x14ac:dyDescent="0.2">
      <c r="B9" s="1035"/>
      <c r="C9" s="1038"/>
      <c r="D9" s="1041"/>
      <c r="E9" s="1041"/>
      <c r="F9" s="1041"/>
      <c r="G9" s="1041"/>
      <c r="H9" s="296" t="s">
        <v>69</v>
      </c>
      <c r="I9" s="297"/>
      <c r="J9" s="298"/>
      <c r="K9" s="298"/>
      <c r="L9" s="298"/>
      <c r="M9" s="298"/>
      <c r="N9" s="298"/>
      <c r="O9" s="299"/>
    </row>
    <row r="10" spans="2:15" ht="17.100000000000001" customHeight="1" x14ac:dyDescent="0.2">
      <c r="B10" s="1035"/>
      <c r="C10" s="1038"/>
      <c r="D10" s="1041"/>
      <c r="E10" s="1041"/>
      <c r="F10" s="1041"/>
      <c r="G10" s="1041"/>
      <c r="H10" s="296" t="s">
        <v>355</v>
      </c>
      <c r="I10" s="297"/>
      <c r="J10" s="298"/>
      <c r="K10" s="298"/>
      <c r="L10" s="298"/>
      <c r="M10" s="298"/>
      <c r="N10" s="298"/>
      <c r="O10" s="299"/>
    </row>
    <row r="11" spans="2:15" ht="17.100000000000001" customHeight="1" thickBot="1" x14ac:dyDescent="0.25">
      <c r="B11" s="1035"/>
      <c r="C11" s="1038"/>
      <c r="D11" s="1041"/>
      <c r="E11" s="1041"/>
      <c r="F11" s="1041"/>
      <c r="G11" s="1041"/>
      <c r="H11" s="300" t="s">
        <v>23</v>
      </c>
      <c r="I11" s="301"/>
      <c r="J11" s="302"/>
      <c r="K11" s="302"/>
      <c r="L11" s="302"/>
      <c r="M11" s="302"/>
      <c r="N11" s="302"/>
      <c r="O11" s="303"/>
    </row>
    <row r="12" spans="2:15" ht="17.100000000000001" customHeight="1" thickBot="1" x14ac:dyDescent="0.25">
      <c r="B12" s="1036"/>
      <c r="C12" s="1039"/>
      <c r="D12" s="1042"/>
      <c r="E12" s="1042"/>
      <c r="F12" s="1042"/>
      <c r="G12" s="1042"/>
      <c r="H12" s="328" t="s">
        <v>249</v>
      </c>
      <c r="I12" s="329"/>
      <c r="J12" s="330"/>
      <c r="K12" s="330"/>
      <c r="L12" s="330"/>
      <c r="M12" s="330"/>
      <c r="N12" s="330"/>
      <c r="O12" s="331"/>
    </row>
    <row r="13" spans="2:15" ht="17.100000000000001" customHeight="1" x14ac:dyDescent="0.2">
      <c r="B13" s="1034">
        <v>2</v>
      </c>
      <c r="C13" s="1037"/>
      <c r="D13" s="1040"/>
      <c r="E13" s="1040"/>
      <c r="F13" s="1040"/>
      <c r="G13" s="1040"/>
      <c r="H13" s="307" t="s">
        <v>68</v>
      </c>
      <c r="I13" s="308"/>
      <c r="J13" s="309"/>
      <c r="K13" s="309"/>
      <c r="L13" s="309"/>
      <c r="M13" s="309"/>
      <c r="N13" s="309"/>
      <c r="O13" s="310"/>
    </row>
    <row r="14" spans="2:15" ht="17.100000000000001" customHeight="1" x14ac:dyDescent="0.2">
      <c r="B14" s="1035"/>
      <c r="C14" s="1038"/>
      <c r="D14" s="1041"/>
      <c r="E14" s="1041"/>
      <c r="F14" s="1041"/>
      <c r="G14" s="1041"/>
      <c r="H14" s="296" t="s">
        <v>69</v>
      </c>
      <c r="I14" s="297"/>
      <c r="J14" s="298"/>
      <c r="K14" s="298"/>
      <c r="L14" s="298"/>
      <c r="M14" s="298"/>
      <c r="N14" s="298"/>
      <c r="O14" s="299"/>
    </row>
    <row r="15" spans="2:15" ht="17.100000000000001" customHeight="1" x14ac:dyDescent="0.2">
      <c r="B15" s="1035"/>
      <c r="C15" s="1038"/>
      <c r="D15" s="1041"/>
      <c r="E15" s="1041"/>
      <c r="F15" s="1041"/>
      <c r="G15" s="1041"/>
      <c r="H15" s="296" t="s">
        <v>355</v>
      </c>
      <c r="I15" s="297"/>
      <c r="J15" s="298"/>
      <c r="K15" s="298"/>
      <c r="L15" s="298"/>
      <c r="M15" s="298"/>
      <c r="N15" s="298"/>
      <c r="O15" s="299"/>
    </row>
    <row r="16" spans="2:15" ht="17.100000000000001" customHeight="1" thickBot="1" x14ac:dyDescent="0.25">
      <c r="B16" s="1035"/>
      <c r="C16" s="1038"/>
      <c r="D16" s="1041"/>
      <c r="E16" s="1041"/>
      <c r="F16" s="1041"/>
      <c r="G16" s="1041"/>
      <c r="H16" s="300" t="s">
        <v>23</v>
      </c>
      <c r="I16" s="301"/>
      <c r="J16" s="302"/>
      <c r="K16" s="302"/>
      <c r="L16" s="302"/>
      <c r="M16" s="302"/>
      <c r="N16" s="302"/>
      <c r="O16" s="303"/>
    </row>
    <row r="17" spans="1:256" ht="17.100000000000001" customHeight="1" thickBot="1" x14ac:dyDescent="0.25">
      <c r="B17" s="1036"/>
      <c r="C17" s="1039"/>
      <c r="D17" s="1042"/>
      <c r="E17" s="1042"/>
      <c r="F17" s="1042"/>
      <c r="G17" s="1042"/>
      <c r="H17" s="328" t="s">
        <v>249</v>
      </c>
      <c r="I17" s="332"/>
      <c r="J17" s="333"/>
      <c r="K17" s="333"/>
      <c r="L17" s="330"/>
      <c r="M17" s="330"/>
      <c r="N17" s="330"/>
      <c r="O17" s="331"/>
    </row>
    <row r="18" spans="1:256" ht="17.100000000000001" customHeight="1" x14ac:dyDescent="0.2">
      <c r="B18" s="1034">
        <v>3</v>
      </c>
      <c r="C18" s="1037"/>
      <c r="D18" s="1040"/>
      <c r="E18" s="1040"/>
      <c r="F18" s="1040"/>
      <c r="G18" s="1040"/>
      <c r="H18" s="292" t="s">
        <v>68</v>
      </c>
      <c r="I18" s="293"/>
      <c r="J18" s="294"/>
      <c r="K18" s="294"/>
      <c r="L18" s="294"/>
      <c r="M18" s="294"/>
      <c r="N18" s="294"/>
      <c r="O18" s="295"/>
    </row>
    <row r="19" spans="1:256" ht="17.100000000000001" customHeight="1" x14ac:dyDescent="0.2">
      <c r="B19" s="1035"/>
      <c r="C19" s="1038"/>
      <c r="D19" s="1041"/>
      <c r="E19" s="1041"/>
      <c r="F19" s="1041"/>
      <c r="G19" s="1041"/>
      <c r="H19" s="296" t="s">
        <v>69</v>
      </c>
      <c r="I19" s="297"/>
      <c r="J19" s="298"/>
      <c r="K19" s="298"/>
      <c r="L19" s="298"/>
      <c r="M19" s="298"/>
      <c r="N19" s="298"/>
      <c r="O19" s="299"/>
    </row>
    <row r="20" spans="1:256" ht="17.100000000000001" customHeight="1" x14ac:dyDescent="0.2">
      <c r="B20" s="1035"/>
      <c r="C20" s="1038"/>
      <c r="D20" s="1041"/>
      <c r="E20" s="1041"/>
      <c r="F20" s="1041"/>
      <c r="G20" s="1041"/>
      <c r="H20" s="296" t="s">
        <v>355</v>
      </c>
      <c r="I20" s="297"/>
      <c r="J20" s="298"/>
      <c r="K20" s="298"/>
      <c r="L20" s="298"/>
      <c r="M20" s="298"/>
      <c r="N20" s="298"/>
      <c r="O20" s="299"/>
    </row>
    <row r="21" spans="1:256" ht="17.100000000000001" customHeight="1" thickBot="1" x14ac:dyDescent="0.25">
      <c r="B21" s="1035"/>
      <c r="C21" s="1038"/>
      <c r="D21" s="1041"/>
      <c r="E21" s="1041"/>
      <c r="F21" s="1041"/>
      <c r="G21" s="1041"/>
      <c r="H21" s="311" t="s">
        <v>23</v>
      </c>
      <c r="I21" s="304"/>
      <c r="J21" s="305"/>
      <c r="K21" s="305"/>
      <c r="L21" s="305"/>
      <c r="M21" s="305"/>
      <c r="N21" s="305"/>
      <c r="O21" s="306"/>
    </row>
    <row r="22" spans="1:256" ht="17.100000000000001" customHeight="1" thickBot="1" x14ac:dyDescent="0.25">
      <c r="B22" s="1036"/>
      <c r="C22" s="1039"/>
      <c r="D22" s="1042"/>
      <c r="E22" s="1042"/>
      <c r="F22" s="1042"/>
      <c r="G22" s="1042"/>
      <c r="H22" s="328" t="s">
        <v>249</v>
      </c>
      <c r="I22" s="332"/>
      <c r="J22" s="333"/>
      <c r="K22" s="333"/>
      <c r="L22" s="330"/>
      <c r="M22" s="330"/>
      <c r="N22" s="330"/>
      <c r="O22" s="331"/>
    </row>
    <row r="23" spans="1:256" ht="17.100000000000001" customHeight="1" x14ac:dyDescent="0.2">
      <c r="B23" s="1034">
        <v>4</v>
      </c>
      <c r="C23" s="1037"/>
      <c r="D23" s="1040"/>
      <c r="E23" s="1040"/>
      <c r="F23" s="1040"/>
      <c r="G23" s="1040"/>
      <c r="H23" s="307" t="s">
        <v>68</v>
      </c>
      <c r="I23" s="308"/>
      <c r="J23" s="309"/>
      <c r="K23" s="309"/>
      <c r="L23" s="309"/>
      <c r="M23" s="309"/>
      <c r="N23" s="309"/>
      <c r="O23" s="310"/>
    </row>
    <row r="24" spans="1:256" ht="17.100000000000001" customHeight="1" x14ac:dyDescent="0.2">
      <c r="B24" s="1035"/>
      <c r="C24" s="1038"/>
      <c r="D24" s="1041"/>
      <c r="E24" s="1041"/>
      <c r="F24" s="1041"/>
      <c r="G24" s="1041"/>
      <c r="H24" s="296" t="s">
        <v>69</v>
      </c>
      <c r="I24" s="297"/>
      <c r="J24" s="298"/>
      <c r="K24" s="298"/>
      <c r="L24" s="298"/>
      <c r="M24" s="298"/>
      <c r="N24" s="298"/>
      <c r="O24" s="299"/>
    </row>
    <row r="25" spans="1:256" ht="17.100000000000001" customHeight="1" x14ac:dyDescent="0.2">
      <c r="B25" s="1035"/>
      <c r="C25" s="1038"/>
      <c r="D25" s="1041"/>
      <c r="E25" s="1041"/>
      <c r="F25" s="1041"/>
      <c r="G25" s="1041"/>
      <c r="H25" s="312" t="s">
        <v>355</v>
      </c>
      <c r="I25" s="313"/>
      <c r="J25" s="314"/>
      <c r="K25" s="314"/>
      <c r="L25" s="314"/>
      <c r="M25" s="314"/>
      <c r="N25" s="314"/>
      <c r="O25" s="315"/>
    </row>
    <row r="26" spans="1:256" ht="17.100000000000001" customHeight="1" thickBot="1" x14ac:dyDescent="0.25">
      <c r="B26" s="1035"/>
      <c r="C26" s="1038"/>
      <c r="D26" s="1041"/>
      <c r="E26" s="1041"/>
      <c r="F26" s="1041"/>
      <c r="G26" s="1041"/>
      <c r="H26" s="300" t="s">
        <v>23</v>
      </c>
      <c r="I26" s="301"/>
      <c r="J26" s="302"/>
      <c r="K26" s="302"/>
      <c r="L26" s="302"/>
      <c r="M26" s="302"/>
      <c r="N26" s="302"/>
      <c r="O26" s="303"/>
    </row>
    <row r="27" spans="1:256" ht="17.100000000000001" customHeight="1" thickBot="1" x14ac:dyDescent="0.25">
      <c r="B27" s="1036"/>
      <c r="C27" s="1039"/>
      <c r="D27" s="1042"/>
      <c r="E27" s="1042"/>
      <c r="F27" s="1042"/>
      <c r="G27" s="1042"/>
      <c r="H27" s="328" t="s">
        <v>249</v>
      </c>
      <c r="I27" s="332"/>
      <c r="J27" s="333"/>
      <c r="K27" s="333"/>
      <c r="L27" s="330"/>
      <c r="M27" s="330"/>
      <c r="N27" s="330"/>
      <c r="O27" s="331"/>
    </row>
    <row r="28" spans="1:256" ht="17.100000000000001" customHeight="1" x14ac:dyDescent="0.2">
      <c r="A28" s="11"/>
      <c r="B28" s="1034">
        <v>5</v>
      </c>
      <c r="C28" s="1037"/>
      <c r="D28" s="1040"/>
      <c r="E28" s="1040"/>
      <c r="F28" s="1040"/>
      <c r="G28" s="1040"/>
      <c r="H28" s="292" t="s">
        <v>68</v>
      </c>
      <c r="I28" s="293"/>
      <c r="J28" s="294"/>
      <c r="K28" s="294"/>
      <c r="L28" s="294"/>
      <c r="M28" s="294"/>
      <c r="N28" s="294"/>
      <c r="O28" s="295"/>
    </row>
    <row r="29" spans="1:256" ht="17.100000000000001" customHeight="1" x14ac:dyDescent="0.2">
      <c r="A29" s="11"/>
      <c r="B29" s="1035"/>
      <c r="C29" s="1038"/>
      <c r="D29" s="1041"/>
      <c r="E29" s="1041"/>
      <c r="F29" s="1041"/>
      <c r="G29" s="1041"/>
      <c r="H29" s="296" t="s">
        <v>69</v>
      </c>
      <c r="I29" s="297"/>
      <c r="J29" s="298"/>
      <c r="K29" s="298"/>
      <c r="L29" s="298"/>
      <c r="M29" s="298"/>
      <c r="N29" s="298"/>
      <c r="O29" s="299"/>
    </row>
    <row r="30" spans="1:256" ht="17.100000000000001" customHeight="1" x14ac:dyDescent="0.2">
      <c r="A30" s="11"/>
      <c r="B30" s="1035"/>
      <c r="C30" s="1038"/>
      <c r="D30" s="1041"/>
      <c r="E30" s="1041"/>
      <c r="F30" s="1041"/>
      <c r="G30" s="1041"/>
      <c r="H30" s="296" t="s">
        <v>355</v>
      </c>
      <c r="I30" s="297"/>
      <c r="J30" s="298"/>
      <c r="K30" s="298"/>
      <c r="L30" s="316"/>
      <c r="M30" s="298"/>
      <c r="N30" s="316"/>
      <c r="O30" s="299"/>
    </row>
    <row r="31" spans="1:256" ht="17.100000000000001" customHeight="1" thickBot="1" x14ac:dyDescent="0.25">
      <c r="A31" s="11"/>
      <c r="B31" s="1035"/>
      <c r="C31" s="1038"/>
      <c r="D31" s="1041"/>
      <c r="E31" s="1041"/>
      <c r="F31" s="1041"/>
      <c r="G31" s="1041"/>
      <c r="H31" s="317" t="s">
        <v>23</v>
      </c>
      <c r="I31" s="318"/>
      <c r="J31" s="302"/>
      <c r="K31" s="302"/>
      <c r="L31" s="302"/>
      <c r="M31" s="302"/>
      <c r="N31" s="319"/>
      <c r="O31" s="303"/>
    </row>
    <row r="32" spans="1:256" s="91" customFormat="1" ht="17.100000000000001" customHeight="1" thickBot="1" x14ac:dyDescent="0.25">
      <c r="A32" s="11"/>
      <c r="B32" s="1036"/>
      <c r="C32" s="1039"/>
      <c r="D32" s="1042"/>
      <c r="E32" s="1042"/>
      <c r="F32" s="1042"/>
      <c r="G32" s="1042"/>
      <c r="H32" s="334" t="s">
        <v>249</v>
      </c>
      <c r="I32" s="332"/>
      <c r="J32" s="333"/>
      <c r="K32" s="333"/>
      <c r="L32" s="330"/>
      <c r="M32" s="330"/>
      <c r="N32" s="335"/>
      <c r="O32" s="336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s="91" customFormat="1" ht="38.25" customHeight="1" thickBot="1" x14ac:dyDescent="0.3">
      <c r="A33" s="11"/>
      <c r="B33" s="1033" t="s">
        <v>387</v>
      </c>
      <c r="C33" s="1033"/>
      <c r="D33" s="1033"/>
      <c r="E33" s="1033"/>
      <c r="F33" s="322"/>
      <c r="G33" s="323"/>
      <c r="H33" s="320"/>
      <c r="I33" s="324"/>
      <c r="J33" s="324"/>
      <c r="K33" s="324"/>
      <c r="L33" s="324"/>
      <c r="M33" s="324"/>
      <c r="N33" s="324"/>
      <c r="O33" s="32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pans="1:256" s="91" customFormat="1" ht="24.95" customHeight="1" x14ac:dyDescent="0.25">
      <c r="A34" s="5"/>
      <c r="B34" s="289"/>
      <c r="C34" s="289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pans="1:256" s="91" customFormat="1" ht="24.9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</row>
    <row r="36" spans="1:256" s="91" customFormat="1" ht="24.9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</row>
    <row r="37" spans="1:256" s="91" customFormat="1" ht="24.9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</row>
    <row r="38" spans="1:256" s="91" customFormat="1" ht="24.9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pans="1:256" s="91" customFormat="1" ht="24.9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</row>
    <row r="40" spans="1:256" s="91" customFormat="1" ht="24.9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</row>
    <row r="41" spans="1:256" s="91" customFormat="1" ht="24.9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</row>
    <row r="42" spans="1:256" ht="20.100000000000001" customHeight="1" x14ac:dyDescent="0.2"/>
    <row r="43" spans="1:256" ht="20.100000000000001" customHeight="1" x14ac:dyDescent="0.2"/>
    <row r="44" spans="1:256" ht="20.100000000000001" customHeight="1" x14ac:dyDescent="0.2"/>
  </sheetData>
  <mergeCells count="43">
    <mergeCell ref="G8:G12"/>
    <mergeCell ref="B8:B12"/>
    <mergeCell ref="C8:C12"/>
    <mergeCell ref="D8:D12"/>
    <mergeCell ref="E8:E12"/>
    <mergeCell ref="F8:F12"/>
    <mergeCell ref="B3:O3"/>
    <mergeCell ref="B6:B7"/>
    <mergeCell ref="C6:C7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G13:G17"/>
    <mergeCell ref="B18:B22"/>
    <mergeCell ref="C18:C22"/>
    <mergeCell ref="D18:D22"/>
    <mergeCell ref="E18:E22"/>
    <mergeCell ref="F18:F22"/>
    <mergeCell ref="G18:G22"/>
    <mergeCell ref="B13:B17"/>
    <mergeCell ref="C13:C17"/>
    <mergeCell ref="D13:D17"/>
    <mergeCell ref="E13:E17"/>
    <mergeCell ref="F13:F17"/>
    <mergeCell ref="G28:G32"/>
    <mergeCell ref="B23:B27"/>
    <mergeCell ref="C23:C27"/>
    <mergeCell ref="D23:D27"/>
    <mergeCell ref="E23:E27"/>
    <mergeCell ref="F23:F27"/>
    <mergeCell ref="G23:G27"/>
    <mergeCell ref="F28:F32"/>
    <mergeCell ref="B33:E33"/>
    <mergeCell ref="B28:B32"/>
    <mergeCell ref="C28:C32"/>
    <mergeCell ref="D28:D32"/>
    <mergeCell ref="E28:E32"/>
  </mergeCells>
  <phoneticPr fontId="3" type="noConversion"/>
  <conditionalFormatting sqref="N8:O32">
    <cfRule type="expression" dxfId="0" priority="1" stopIfTrue="1">
      <formula>#REF!&gt;0</formula>
    </cfRule>
  </conditionalFormatting>
  <pageMargins left="0.35433070866141736" right="0" top="0.59055118110236227" bottom="0.19685039370078741" header="0.51181102362204722" footer="0.51181102362204722"/>
  <pageSetup scale="4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1">
    <tabColor theme="6" tint="0.59999389629810485"/>
    <pageSetUpPr fitToPage="1"/>
  </sheetPr>
  <dimension ref="B1:P15"/>
  <sheetViews>
    <sheetView showGridLines="0" topLeftCell="A2" zoomScale="85" zoomScaleNormal="85" workbookViewId="0">
      <selection activeCell="H14" sqref="H14"/>
    </sheetView>
  </sheetViews>
  <sheetFormatPr defaultRowHeight="15" x14ac:dyDescent="0.2"/>
  <cols>
    <col min="1" max="1" width="6.5703125" style="4" customWidth="1"/>
    <col min="2" max="2" width="10" style="4" customWidth="1"/>
    <col min="3" max="3" width="27.7109375" style="4" customWidth="1"/>
    <col min="4" max="5" width="20.7109375" style="4" customWidth="1"/>
    <col min="6" max="9" width="22.7109375" style="4" customWidth="1"/>
    <col min="10" max="10" width="29.85546875" style="4" customWidth="1"/>
    <col min="11" max="11" width="29.140625" style="4" customWidth="1"/>
    <col min="12" max="12" width="33" style="4" customWidth="1"/>
    <col min="13" max="13" width="29.85546875" style="4" customWidth="1"/>
    <col min="14" max="14" width="34.28515625" style="4" customWidth="1"/>
    <col min="15" max="15" width="27.140625" style="4" customWidth="1"/>
    <col min="16" max="16" width="36.85546875" style="4" customWidth="1"/>
    <col min="17" max="16384" width="9.140625" style="4"/>
  </cols>
  <sheetData>
    <row r="1" spans="2:16" s="45" customFormat="1" ht="27.75" customHeight="1" x14ac:dyDescent="0.25">
      <c r="I1" s="45" t="s">
        <v>757</v>
      </c>
    </row>
    <row r="2" spans="2:16" ht="15.75" x14ac:dyDescent="0.25"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2:16" ht="18" x14ac:dyDescent="0.25">
      <c r="B3" s="899" t="s">
        <v>25</v>
      </c>
      <c r="C3" s="899"/>
      <c r="D3" s="899"/>
      <c r="E3" s="899"/>
      <c r="F3" s="899"/>
      <c r="G3" s="899"/>
      <c r="H3" s="899"/>
      <c r="I3" s="899"/>
      <c r="J3" s="106"/>
      <c r="K3" s="106"/>
      <c r="L3" s="106"/>
      <c r="M3" s="106"/>
      <c r="N3" s="106"/>
      <c r="O3" s="106"/>
      <c r="P3" s="106"/>
    </row>
    <row r="4" spans="2:16" ht="15.75" x14ac:dyDescent="0.25"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2:16" ht="16.5" thickBot="1" x14ac:dyDescent="0.3">
      <c r="C5" s="59"/>
      <c r="D5" s="59"/>
      <c r="E5" s="59"/>
      <c r="I5" s="352" t="s">
        <v>46</v>
      </c>
      <c r="K5" s="59"/>
      <c r="L5" s="59"/>
      <c r="M5" s="59"/>
      <c r="N5" s="59"/>
      <c r="O5" s="59"/>
      <c r="P5" s="59"/>
    </row>
    <row r="6" spans="2:16" s="25" customFormat="1" ht="32.25" customHeight="1" x14ac:dyDescent="0.25">
      <c r="B6" s="1054" t="s">
        <v>2</v>
      </c>
      <c r="C6" s="1056" t="s">
        <v>26</v>
      </c>
      <c r="D6" s="348" t="s">
        <v>388</v>
      </c>
      <c r="E6" s="349" t="s">
        <v>394</v>
      </c>
      <c r="F6" s="1058" t="s">
        <v>835</v>
      </c>
      <c r="G6" s="1045" t="s">
        <v>824</v>
      </c>
      <c r="H6" s="1045" t="s">
        <v>825</v>
      </c>
      <c r="I6" s="1052" t="s">
        <v>830</v>
      </c>
      <c r="J6" s="54"/>
      <c r="K6" s="54"/>
      <c r="L6" s="54"/>
      <c r="M6" s="54"/>
      <c r="N6" s="54"/>
      <c r="O6" s="2"/>
    </row>
    <row r="7" spans="2:16" s="25" customFormat="1" ht="26.25" customHeight="1" thickBot="1" x14ac:dyDescent="0.25">
      <c r="B7" s="1055"/>
      <c r="C7" s="1057"/>
      <c r="D7" s="350" t="s">
        <v>758</v>
      </c>
      <c r="E7" s="351" t="s">
        <v>758</v>
      </c>
      <c r="F7" s="1059"/>
      <c r="G7" s="1046"/>
      <c r="H7" s="1046"/>
      <c r="I7" s="1053"/>
    </row>
    <row r="8" spans="2:16" s="119" customFormat="1" ht="33" customHeight="1" x14ac:dyDescent="0.2">
      <c r="B8" s="337" t="s">
        <v>84</v>
      </c>
      <c r="C8" s="345" t="s">
        <v>27</v>
      </c>
      <c r="D8" s="151"/>
      <c r="E8" s="338"/>
      <c r="F8" s="151"/>
      <c r="G8" s="94"/>
      <c r="H8" s="94"/>
      <c r="I8" s="97"/>
    </row>
    <row r="9" spans="2:16" s="119" customFormat="1" ht="33" customHeight="1" x14ac:dyDescent="0.2">
      <c r="B9" s="339" t="s">
        <v>85</v>
      </c>
      <c r="C9" s="346" t="s">
        <v>28</v>
      </c>
      <c r="D9" s="165"/>
      <c r="E9" s="340"/>
      <c r="F9" s="93"/>
      <c r="G9" s="74"/>
      <c r="H9" s="74"/>
      <c r="I9" s="75"/>
    </row>
    <row r="10" spans="2:16" s="119" customFormat="1" ht="33" customHeight="1" x14ac:dyDescent="0.2">
      <c r="B10" s="339" t="s">
        <v>86</v>
      </c>
      <c r="C10" s="346" t="s">
        <v>29</v>
      </c>
      <c r="D10" s="93"/>
      <c r="E10" s="341"/>
      <c r="F10" s="93"/>
      <c r="G10" s="74"/>
      <c r="H10" s="74"/>
      <c r="I10" s="75"/>
    </row>
    <row r="11" spans="2:16" s="119" customFormat="1" ht="33" customHeight="1" x14ac:dyDescent="0.2">
      <c r="B11" s="339" t="s">
        <v>87</v>
      </c>
      <c r="C11" s="346" t="s">
        <v>30</v>
      </c>
      <c r="D11" s="93"/>
      <c r="E11" s="341"/>
      <c r="F11" s="93"/>
      <c r="G11" s="74"/>
      <c r="H11" s="74"/>
      <c r="I11" s="75"/>
    </row>
    <row r="12" spans="2:16" s="119" customFormat="1" ht="33" customHeight="1" x14ac:dyDescent="0.2">
      <c r="B12" s="339" t="s">
        <v>88</v>
      </c>
      <c r="C12" s="346" t="s">
        <v>66</v>
      </c>
      <c r="D12" s="93">
        <v>150000</v>
      </c>
      <c r="E12" s="341">
        <v>150000</v>
      </c>
      <c r="F12" s="93">
        <v>50000</v>
      </c>
      <c r="G12" s="74">
        <v>100000</v>
      </c>
      <c r="H12" s="74">
        <v>150000</v>
      </c>
      <c r="I12" s="75">
        <v>250000</v>
      </c>
    </row>
    <row r="13" spans="2:16" s="119" customFormat="1" ht="33" customHeight="1" x14ac:dyDescent="0.2">
      <c r="B13" s="339" t="s">
        <v>89</v>
      </c>
      <c r="C13" s="346" t="s">
        <v>31</v>
      </c>
      <c r="D13" s="93">
        <v>400000</v>
      </c>
      <c r="E13" s="341">
        <v>300000</v>
      </c>
      <c r="F13" s="93">
        <v>200000</v>
      </c>
      <c r="G13" s="74">
        <v>300000</v>
      </c>
      <c r="H13" s="74">
        <v>500000</v>
      </c>
      <c r="I13" s="75">
        <v>600000</v>
      </c>
    </row>
    <row r="14" spans="2:16" s="119" customFormat="1" ht="33" customHeight="1" thickBot="1" x14ac:dyDescent="0.25">
      <c r="B14" s="342" t="s">
        <v>90</v>
      </c>
      <c r="C14" s="347" t="s">
        <v>23</v>
      </c>
      <c r="D14" s="343"/>
      <c r="E14" s="344"/>
      <c r="F14" s="123"/>
      <c r="G14" s="76"/>
      <c r="H14" s="76"/>
      <c r="I14" s="77"/>
    </row>
    <row r="15" spans="2:16" x14ac:dyDescent="0.2">
      <c r="B15" s="170"/>
    </row>
  </sheetData>
  <mergeCells count="7">
    <mergeCell ref="H6:H7"/>
    <mergeCell ref="I6:I7"/>
    <mergeCell ref="B3:I3"/>
    <mergeCell ref="B6:B7"/>
    <mergeCell ref="C6:C7"/>
    <mergeCell ref="F6:F7"/>
    <mergeCell ref="G6:G7"/>
  </mergeCells>
  <phoneticPr fontId="3" type="noConversion"/>
  <pageMargins left="0.7" right="0.7" top="0.75" bottom="0.75" header="0.3" footer="0.3"/>
  <pageSetup scale="73" orientation="landscape" r:id="rId1"/>
  <headerFooter alignWithMargins="0"/>
  <ignoredErrors>
    <ignoredError sqref="B8:B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67"/>
  <sheetViews>
    <sheetView showGridLines="0" topLeftCell="A8" workbookViewId="0">
      <selection activeCell="E23" sqref="E23"/>
    </sheetView>
  </sheetViews>
  <sheetFormatPr defaultRowHeight="15.75" x14ac:dyDescent="0.25"/>
  <cols>
    <col min="1" max="1" width="3.42578125" style="46" customWidth="1"/>
    <col min="2" max="2" width="59.5703125" style="46" customWidth="1"/>
    <col min="3" max="3" width="12.5703125" style="46" customWidth="1"/>
    <col min="4" max="5" width="17.85546875" style="46" customWidth="1"/>
    <col min="6" max="16384" width="9.140625" style="46"/>
  </cols>
  <sheetData>
    <row r="1" spans="1:5" x14ac:dyDescent="0.25">
      <c r="E1" s="55" t="s">
        <v>349</v>
      </c>
    </row>
    <row r="2" spans="1:5" s="4" customFormat="1" ht="21.75" customHeight="1" x14ac:dyDescent="0.25">
      <c r="B2" s="795" t="s">
        <v>43</v>
      </c>
      <c r="C2" s="795"/>
      <c r="D2" s="795"/>
      <c r="E2" s="795"/>
    </row>
    <row r="3" spans="1:5" s="4" customFormat="1" ht="14.25" customHeight="1" x14ac:dyDescent="0.25">
      <c r="B3" s="795" t="s">
        <v>802</v>
      </c>
      <c r="C3" s="795"/>
      <c r="D3" s="795"/>
      <c r="E3" s="795"/>
    </row>
    <row r="4" spans="1:5" ht="16.5" thickBot="1" x14ac:dyDescent="0.3">
      <c r="E4" s="47" t="s">
        <v>198</v>
      </c>
    </row>
    <row r="5" spans="1:5" ht="39" customHeight="1" x14ac:dyDescent="0.25">
      <c r="A5" s="51"/>
      <c r="B5" s="382" t="s">
        <v>664</v>
      </c>
      <c r="C5" s="383" t="s">
        <v>40</v>
      </c>
      <c r="D5" s="384" t="s">
        <v>809</v>
      </c>
      <c r="E5" s="385" t="s">
        <v>810</v>
      </c>
    </row>
    <row r="6" spans="1:5" ht="16.5" thickBot="1" x14ac:dyDescent="0.3">
      <c r="A6" s="51"/>
      <c r="B6" s="43">
        <v>1</v>
      </c>
      <c r="C6" s="26">
        <v>2</v>
      </c>
      <c r="D6" s="66">
        <v>3</v>
      </c>
      <c r="E6" s="67">
        <v>4</v>
      </c>
    </row>
    <row r="7" spans="1:5" ht="20.100000000000001" customHeight="1" x14ac:dyDescent="0.25">
      <c r="A7" s="51"/>
      <c r="B7" s="63" t="s">
        <v>665</v>
      </c>
      <c r="C7" s="60"/>
      <c r="D7" s="20"/>
      <c r="E7" s="61"/>
    </row>
    <row r="8" spans="1:5" ht="20.100000000000001" customHeight="1" x14ac:dyDescent="0.25">
      <c r="A8" s="51"/>
      <c r="B8" s="363" t="s">
        <v>666</v>
      </c>
      <c r="C8" s="369">
        <v>3001</v>
      </c>
      <c r="D8" s="368">
        <f>D9+D10+D11+D12</f>
        <v>87419</v>
      </c>
      <c r="E8" s="381">
        <f>E9+E10+E11+E12</f>
        <v>63264</v>
      </c>
    </row>
    <row r="9" spans="1:5" ht="20.100000000000001" customHeight="1" x14ac:dyDescent="0.25">
      <c r="A9" s="51"/>
      <c r="B9" s="64" t="s">
        <v>667</v>
      </c>
      <c r="C9" s="13">
        <v>3002</v>
      </c>
      <c r="D9" s="80">
        <v>55919</v>
      </c>
      <c r="E9" s="62">
        <f>31764</f>
        <v>31764</v>
      </c>
    </row>
    <row r="10" spans="1:5" ht="20.100000000000001" customHeight="1" x14ac:dyDescent="0.25">
      <c r="A10" s="51"/>
      <c r="B10" s="64" t="s">
        <v>668</v>
      </c>
      <c r="C10" s="13">
        <v>3003</v>
      </c>
      <c r="D10" s="80"/>
      <c r="E10" s="62"/>
    </row>
    <row r="11" spans="1:5" ht="20.100000000000001" customHeight="1" x14ac:dyDescent="0.25">
      <c r="A11" s="51"/>
      <c r="B11" s="64" t="s">
        <v>669</v>
      </c>
      <c r="C11" s="13">
        <v>3004</v>
      </c>
      <c r="D11" s="80"/>
      <c r="E11" s="62"/>
    </row>
    <row r="12" spans="1:5" ht="20.100000000000001" customHeight="1" x14ac:dyDescent="0.25">
      <c r="A12" s="51"/>
      <c r="B12" s="64" t="s">
        <v>768</v>
      </c>
      <c r="C12" s="13">
        <v>3005</v>
      </c>
      <c r="D12" s="80">
        <v>31500</v>
      </c>
      <c r="E12" s="62">
        <v>31500</v>
      </c>
    </row>
    <row r="13" spans="1:5" ht="20.100000000000001" customHeight="1" x14ac:dyDescent="0.25">
      <c r="A13" s="51"/>
      <c r="B13" s="363" t="s">
        <v>670</v>
      </c>
      <c r="C13" s="369">
        <v>3006</v>
      </c>
      <c r="D13" s="368">
        <f>D14+D15+D16+D17+D18+D19+D20+D21</f>
        <v>84980</v>
      </c>
      <c r="E13" s="381">
        <f>E14+E16+E17+E20</f>
        <v>61973</v>
      </c>
    </row>
    <row r="14" spans="1:5" ht="20.100000000000001" customHeight="1" x14ac:dyDescent="0.25">
      <c r="A14" s="51"/>
      <c r="B14" s="64" t="s">
        <v>671</v>
      </c>
      <c r="C14" s="13">
        <v>3007</v>
      </c>
      <c r="D14" s="80">
        <v>21486</v>
      </c>
      <c r="E14" s="62">
        <f>13592+597</f>
        <v>14189</v>
      </c>
    </row>
    <row r="15" spans="1:5" ht="20.100000000000001" customHeight="1" x14ac:dyDescent="0.25">
      <c r="A15" s="51"/>
      <c r="B15" s="64" t="s">
        <v>672</v>
      </c>
      <c r="C15" s="13">
        <v>3008</v>
      </c>
      <c r="D15" s="80"/>
      <c r="E15" s="62"/>
    </row>
    <row r="16" spans="1:5" ht="20.100000000000001" customHeight="1" x14ac:dyDescent="0.25">
      <c r="A16" s="51"/>
      <c r="B16" s="64" t="s">
        <v>673</v>
      </c>
      <c r="C16" s="13">
        <v>3009</v>
      </c>
      <c r="D16" s="80">
        <v>59364</v>
      </c>
      <c r="E16" s="62">
        <v>45153</v>
      </c>
    </row>
    <row r="17" spans="1:5" ht="20.100000000000001" customHeight="1" x14ac:dyDescent="0.25">
      <c r="A17" s="51"/>
      <c r="B17" s="64" t="s">
        <v>674</v>
      </c>
      <c r="C17" s="13">
        <v>3010</v>
      </c>
      <c r="D17" s="80"/>
      <c r="E17" s="62">
        <v>19</v>
      </c>
    </row>
    <row r="18" spans="1:5" ht="20.100000000000001" customHeight="1" x14ac:dyDescent="0.25">
      <c r="A18" s="51"/>
      <c r="B18" s="64" t="s">
        <v>675</v>
      </c>
      <c r="C18" s="13">
        <v>3011</v>
      </c>
      <c r="D18" s="100"/>
      <c r="E18" s="62"/>
    </row>
    <row r="19" spans="1:5" ht="20.100000000000001" customHeight="1" x14ac:dyDescent="0.25">
      <c r="A19" s="51"/>
      <c r="B19" s="64" t="s">
        <v>676</v>
      </c>
      <c r="C19" s="13">
        <v>3012</v>
      </c>
      <c r="D19" s="80"/>
      <c r="E19" s="62"/>
    </row>
    <row r="20" spans="1:5" ht="20.100000000000001" customHeight="1" x14ac:dyDescent="0.25">
      <c r="A20" s="51"/>
      <c r="B20" s="64" t="s">
        <v>677</v>
      </c>
      <c r="C20" s="13">
        <v>3013</v>
      </c>
      <c r="D20" s="80">
        <v>4130</v>
      </c>
      <c r="E20" s="62">
        <v>2612</v>
      </c>
    </row>
    <row r="21" spans="1:5" ht="20.100000000000001" customHeight="1" x14ac:dyDescent="0.25">
      <c r="A21" s="51"/>
      <c r="B21" s="64" t="s">
        <v>766</v>
      </c>
      <c r="C21" s="13">
        <v>3014</v>
      </c>
      <c r="D21" s="101"/>
      <c r="E21" s="62"/>
    </row>
    <row r="22" spans="1:5" ht="20.100000000000001" customHeight="1" x14ac:dyDescent="0.25">
      <c r="A22" s="51"/>
      <c r="B22" s="64" t="s">
        <v>678</v>
      </c>
      <c r="C22" s="13">
        <v>3015</v>
      </c>
      <c r="D22" s="80">
        <v>2439</v>
      </c>
      <c r="E22" s="62">
        <f>E8-E13</f>
        <v>1291</v>
      </c>
    </row>
    <row r="23" spans="1:5" ht="20.100000000000001" customHeight="1" x14ac:dyDescent="0.25">
      <c r="A23" s="51"/>
      <c r="B23" s="64" t="s">
        <v>679</v>
      </c>
      <c r="C23" s="13">
        <v>3016</v>
      </c>
      <c r="D23" s="80"/>
      <c r="E23" s="62"/>
    </row>
    <row r="24" spans="1:5" ht="20.100000000000001" customHeight="1" x14ac:dyDescent="0.25">
      <c r="A24" s="51"/>
      <c r="B24" s="65" t="s">
        <v>786</v>
      </c>
      <c r="C24" s="13"/>
      <c r="D24" s="80"/>
      <c r="E24" s="62"/>
    </row>
    <row r="25" spans="1:5" ht="20.100000000000001" customHeight="1" x14ac:dyDescent="0.25">
      <c r="A25" s="51"/>
      <c r="B25" s="363" t="s">
        <v>132</v>
      </c>
      <c r="C25" s="369">
        <v>3017</v>
      </c>
      <c r="D25" s="368"/>
      <c r="E25" s="381"/>
    </row>
    <row r="26" spans="1:5" ht="20.100000000000001" customHeight="1" x14ac:dyDescent="0.25">
      <c r="A26" s="51"/>
      <c r="B26" s="64" t="s">
        <v>681</v>
      </c>
      <c r="C26" s="13">
        <v>3018</v>
      </c>
      <c r="D26" s="80"/>
      <c r="E26" s="62"/>
    </row>
    <row r="27" spans="1:5" ht="27.75" customHeight="1" x14ac:dyDescent="0.25">
      <c r="A27" s="51"/>
      <c r="B27" s="64" t="s">
        <v>682</v>
      </c>
      <c r="C27" s="13">
        <v>3019</v>
      </c>
      <c r="D27" s="80"/>
      <c r="E27" s="62"/>
    </row>
    <row r="28" spans="1:5" ht="20.100000000000001" customHeight="1" x14ac:dyDescent="0.25">
      <c r="A28" s="51"/>
      <c r="B28" s="64" t="s">
        <v>683</v>
      </c>
      <c r="C28" s="13">
        <v>3020</v>
      </c>
      <c r="D28" s="80"/>
      <c r="E28" s="62"/>
    </row>
    <row r="29" spans="1:5" ht="20.100000000000001" customHeight="1" x14ac:dyDescent="0.25">
      <c r="A29" s="51"/>
      <c r="B29" s="64" t="s">
        <v>684</v>
      </c>
      <c r="C29" s="13">
        <v>3021</v>
      </c>
      <c r="D29" s="80"/>
      <c r="E29" s="62"/>
    </row>
    <row r="30" spans="1:5" ht="20.100000000000001" customHeight="1" x14ac:dyDescent="0.25">
      <c r="A30" s="51"/>
      <c r="B30" s="64" t="s">
        <v>32</v>
      </c>
      <c r="C30" s="13">
        <v>3022</v>
      </c>
      <c r="D30" s="80"/>
      <c r="E30" s="62"/>
    </row>
    <row r="31" spans="1:5" ht="20.100000000000001" customHeight="1" x14ac:dyDescent="0.25">
      <c r="A31" s="51"/>
      <c r="B31" s="363" t="s">
        <v>133</v>
      </c>
      <c r="C31" s="369">
        <v>3023</v>
      </c>
      <c r="D31" s="371">
        <v>1550</v>
      </c>
      <c r="E31" s="381">
        <v>160</v>
      </c>
    </row>
    <row r="32" spans="1:5" ht="20.100000000000001" customHeight="1" x14ac:dyDescent="0.25">
      <c r="A32" s="51"/>
      <c r="B32" s="64" t="s">
        <v>685</v>
      </c>
      <c r="C32" s="13">
        <v>3024</v>
      </c>
      <c r="D32" s="80"/>
      <c r="E32" s="62"/>
    </row>
    <row r="33" spans="1:5" ht="34.5" customHeight="1" x14ac:dyDescent="0.25">
      <c r="A33" s="51"/>
      <c r="B33" s="64" t="s">
        <v>686</v>
      </c>
      <c r="C33" s="13">
        <v>3025</v>
      </c>
      <c r="D33" s="80">
        <v>1550</v>
      </c>
      <c r="E33" s="62">
        <v>160</v>
      </c>
    </row>
    <row r="34" spans="1:5" ht="20.100000000000001" customHeight="1" x14ac:dyDescent="0.25">
      <c r="A34" s="51"/>
      <c r="B34" s="64" t="s">
        <v>687</v>
      </c>
      <c r="C34" s="13">
        <v>3026</v>
      </c>
      <c r="D34" s="101"/>
      <c r="E34" s="62"/>
    </row>
    <row r="35" spans="1:5" ht="20.100000000000001" customHeight="1" x14ac:dyDescent="0.25">
      <c r="A35" s="51"/>
      <c r="B35" s="64" t="s">
        <v>688</v>
      </c>
      <c r="C35" s="13">
        <v>3027</v>
      </c>
      <c r="D35" s="80"/>
      <c r="E35" s="62"/>
    </row>
    <row r="36" spans="1:5" ht="20.100000000000001" customHeight="1" x14ac:dyDescent="0.25">
      <c r="A36" s="51"/>
      <c r="B36" s="64" t="s">
        <v>689</v>
      </c>
      <c r="C36" s="13">
        <v>3028</v>
      </c>
      <c r="D36" s="80">
        <v>1550</v>
      </c>
      <c r="E36" s="62">
        <v>160</v>
      </c>
    </row>
    <row r="37" spans="1:5" ht="22.5" customHeight="1" x14ac:dyDescent="0.25">
      <c r="A37" s="51"/>
      <c r="B37" s="65" t="s">
        <v>690</v>
      </c>
      <c r="C37" s="13"/>
      <c r="D37" s="80"/>
      <c r="E37" s="62"/>
    </row>
    <row r="38" spans="1:5" ht="20.100000000000001" customHeight="1" x14ac:dyDescent="0.25">
      <c r="A38" s="51"/>
      <c r="B38" s="363" t="s">
        <v>691</v>
      </c>
      <c r="C38" s="369">
        <v>3029</v>
      </c>
      <c r="D38" s="368"/>
      <c r="E38" s="381"/>
    </row>
    <row r="39" spans="1:5" ht="20.100000000000001" customHeight="1" x14ac:dyDescent="0.25">
      <c r="A39" s="51"/>
      <c r="B39" s="64" t="s">
        <v>33</v>
      </c>
      <c r="C39" s="13">
        <v>3030</v>
      </c>
      <c r="D39" s="80"/>
      <c r="E39" s="62"/>
    </row>
    <row r="40" spans="1:5" ht="20.100000000000001" customHeight="1" x14ac:dyDescent="0.25">
      <c r="A40" s="51"/>
      <c r="B40" s="64" t="s">
        <v>692</v>
      </c>
      <c r="C40" s="13">
        <v>3031</v>
      </c>
      <c r="D40" s="80"/>
      <c r="E40" s="62"/>
    </row>
    <row r="41" spans="1:5" ht="20.100000000000001" customHeight="1" x14ac:dyDescent="0.25">
      <c r="A41" s="51"/>
      <c r="B41" s="64" t="s">
        <v>693</v>
      </c>
      <c r="C41" s="13">
        <v>3032</v>
      </c>
      <c r="D41" s="80"/>
      <c r="E41" s="62"/>
    </row>
    <row r="42" spans="1:5" ht="20.100000000000001" customHeight="1" x14ac:dyDescent="0.25">
      <c r="A42" s="51"/>
      <c r="B42" s="64" t="s">
        <v>694</v>
      </c>
      <c r="C42" s="13">
        <v>3033</v>
      </c>
      <c r="D42" s="80"/>
      <c r="E42" s="62"/>
    </row>
    <row r="43" spans="1:5" ht="20.100000000000001" customHeight="1" x14ac:dyDescent="0.25">
      <c r="A43" s="51"/>
      <c r="B43" s="64" t="s">
        <v>695</v>
      </c>
      <c r="C43" s="13">
        <v>3034</v>
      </c>
      <c r="D43" s="80"/>
      <c r="E43" s="62"/>
    </row>
    <row r="44" spans="1:5" ht="20.100000000000001" customHeight="1" x14ac:dyDescent="0.25">
      <c r="A44" s="51"/>
      <c r="B44" s="64" t="s">
        <v>696</v>
      </c>
      <c r="C44" s="13">
        <v>3035</v>
      </c>
      <c r="D44" s="80"/>
      <c r="E44" s="62"/>
    </row>
    <row r="45" spans="1:5" ht="20.100000000000001" customHeight="1" x14ac:dyDescent="0.25">
      <c r="A45" s="51"/>
      <c r="B45" s="64" t="s">
        <v>767</v>
      </c>
      <c r="C45" s="13">
        <v>3036</v>
      </c>
      <c r="D45" s="80"/>
      <c r="E45" s="62"/>
    </row>
    <row r="46" spans="1:5" ht="20.100000000000001" customHeight="1" x14ac:dyDescent="0.25">
      <c r="A46" s="51"/>
      <c r="B46" s="363" t="s">
        <v>697</v>
      </c>
      <c r="C46" s="369">
        <v>3037</v>
      </c>
      <c r="D46" s="368">
        <v>1050</v>
      </c>
      <c r="E46" s="381">
        <v>1027</v>
      </c>
    </row>
    <row r="47" spans="1:5" ht="20.100000000000001" customHeight="1" x14ac:dyDescent="0.25">
      <c r="A47" s="51"/>
      <c r="B47" s="64" t="s">
        <v>698</v>
      </c>
      <c r="C47" s="13">
        <v>3038</v>
      </c>
      <c r="D47" s="80"/>
      <c r="E47" s="62"/>
    </row>
    <row r="48" spans="1:5" ht="20.100000000000001" customHeight="1" x14ac:dyDescent="0.25">
      <c r="A48" s="51"/>
      <c r="B48" s="64" t="s">
        <v>692</v>
      </c>
      <c r="C48" s="13">
        <v>3039</v>
      </c>
      <c r="D48" s="80"/>
      <c r="E48" s="62"/>
    </row>
    <row r="49" spans="1:5" ht="20.100000000000001" customHeight="1" x14ac:dyDescent="0.25">
      <c r="A49" s="51"/>
      <c r="B49" s="64" t="s">
        <v>693</v>
      </c>
      <c r="C49" s="13">
        <v>3040</v>
      </c>
      <c r="D49" s="80"/>
      <c r="E49" s="62"/>
    </row>
    <row r="50" spans="1:5" ht="20.100000000000001" customHeight="1" x14ac:dyDescent="0.25">
      <c r="A50" s="51"/>
      <c r="B50" s="64" t="s">
        <v>694</v>
      </c>
      <c r="C50" s="13">
        <v>3041</v>
      </c>
      <c r="D50" s="100"/>
      <c r="E50" s="62"/>
    </row>
    <row r="51" spans="1:5" ht="20.100000000000001" customHeight="1" x14ac:dyDescent="0.25">
      <c r="A51" s="51"/>
      <c r="B51" s="64" t="s">
        <v>695</v>
      </c>
      <c r="C51" s="13">
        <v>3042</v>
      </c>
      <c r="D51" s="80"/>
      <c r="E51" s="62"/>
    </row>
    <row r="52" spans="1:5" ht="20.100000000000001" customHeight="1" x14ac:dyDescent="0.25">
      <c r="A52" s="51"/>
      <c r="B52" s="64" t="s">
        <v>699</v>
      </c>
      <c r="C52" s="13">
        <v>3043</v>
      </c>
      <c r="D52" s="80"/>
      <c r="E52" s="62"/>
    </row>
    <row r="53" spans="1:5" ht="20.100000000000001" customHeight="1" x14ac:dyDescent="0.25">
      <c r="A53" s="51"/>
      <c r="B53" s="64" t="s">
        <v>700</v>
      </c>
      <c r="C53" s="13">
        <v>3044</v>
      </c>
      <c r="D53" s="80">
        <v>1050</v>
      </c>
      <c r="E53" s="62">
        <v>1027</v>
      </c>
    </row>
    <row r="54" spans="1:5" ht="20.100000000000001" customHeight="1" x14ac:dyDescent="0.25">
      <c r="A54" s="51"/>
      <c r="B54" s="64" t="s">
        <v>701</v>
      </c>
      <c r="C54" s="13">
        <v>3045</v>
      </c>
      <c r="D54" s="80"/>
      <c r="E54" s="62"/>
    </row>
    <row r="55" spans="1:5" ht="20.100000000000001" customHeight="1" x14ac:dyDescent="0.25">
      <c r="A55" s="51"/>
      <c r="B55" s="64" t="s">
        <v>702</v>
      </c>
      <c r="C55" s="13">
        <v>3046</v>
      </c>
      <c r="D55" s="80"/>
      <c r="E55" s="62"/>
    </row>
    <row r="56" spans="1:5" ht="20.100000000000001" customHeight="1" x14ac:dyDescent="0.25">
      <c r="A56" s="51"/>
      <c r="B56" s="64" t="s">
        <v>703</v>
      </c>
      <c r="C56" s="13">
        <v>3047</v>
      </c>
      <c r="D56" s="80">
        <v>1050</v>
      </c>
      <c r="E56" s="62">
        <v>1027</v>
      </c>
    </row>
    <row r="57" spans="1:5" ht="20.100000000000001" customHeight="1" x14ac:dyDescent="0.25">
      <c r="A57" s="51"/>
      <c r="B57" s="65" t="s">
        <v>704</v>
      </c>
      <c r="C57" s="13">
        <v>3048</v>
      </c>
      <c r="D57" s="104">
        <v>87419</v>
      </c>
      <c r="E57" s="62">
        <f>E8+E25+E38</f>
        <v>63264</v>
      </c>
    </row>
    <row r="58" spans="1:5" ht="20.100000000000001" customHeight="1" x14ac:dyDescent="0.25">
      <c r="A58" s="51"/>
      <c r="B58" s="65" t="s">
        <v>705</v>
      </c>
      <c r="C58" s="13">
        <v>3049</v>
      </c>
      <c r="D58" s="104">
        <v>87580</v>
      </c>
      <c r="E58" s="62">
        <f>E13+E31+E46</f>
        <v>63160</v>
      </c>
    </row>
    <row r="59" spans="1:5" ht="20.100000000000001" customHeight="1" x14ac:dyDescent="0.25">
      <c r="A59" s="51"/>
      <c r="B59" s="363" t="s">
        <v>706</v>
      </c>
      <c r="C59" s="369">
        <v>3050</v>
      </c>
      <c r="D59" s="374"/>
      <c r="E59" s="381">
        <f>E57-E58</f>
        <v>104</v>
      </c>
    </row>
    <row r="60" spans="1:5" ht="20.100000000000001" customHeight="1" x14ac:dyDescent="0.25">
      <c r="A60" s="51"/>
      <c r="B60" s="363" t="s">
        <v>707</v>
      </c>
      <c r="C60" s="369">
        <v>3051</v>
      </c>
      <c r="D60" s="374">
        <v>161</v>
      </c>
      <c r="E60" s="381"/>
    </row>
    <row r="61" spans="1:5" ht="20.100000000000001" customHeight="1" x14ac:dyDescent="0.25">
      <c r="A61" s="51"/>
      <c r="B61" s="363" t="s">
        <v>708</v>
      </c>
      <c r="C61" s="369">
        <v>3052</v>
      </c>
      <c r="D61" s="374">
        <v>891</v>
      </c>
      <c r="E61" s="381">
        <v>779</v>
      </c>
    </row>
    <row r="62" spans="1:5" ht="24" customHeight="1" x14ac:dyDescent="0.25">
      <c r="A62" s="51"/>
      <c r="B62" s="65" t="s">
        <v>709</v>
      </c>
      <c r="C62" s="13">
        <v>3053</v>
      </c>
      <c r="D62" s="104"/>
      <c r="E62" s="62"/>
    </row>
    <row r="63" spans="1:5" ht="24" customHeight="1" x14ac:dyDescent="0.25">
      <c r="A63" s="51"/>
      <c r="B63" s="65" t="s">
        <v>791</v>
      </c>
      <c r="C63" s="13">
        <v>3054</v>
      </c>
      <c r="D63" s="104"/>
      <c r="E63" s="62"/>
    </row>
    <row r="64" spans="1:5" ht="20.100000000000001" customHeight="1" x14ac:dyDescent="0.25">
      <c r="B64" s="375" t="s">
        <v>710</v>
      </c>
      <c r="C64" s="796">
        <v>3055</v>
      </c>
      <c r="D64" s="798">
        <v>730</v>
      </c>
      <c r="E64" s="800">
        <v>883</v>
      </c>
    </row>
    <row r="65" spans="2:5" ht="13.5" customHeight="1" thickBot="1" x14ac:dyDescent="0.3">
      <c r="B65" s="376" t="s">
        <v>711</v>
      </c>
      <c r="C65" s="797"/>
      <c r="D65" s="799"/>
      <c r="E65" s="801"/>
    </row>
    <row r="66" spans="2:5" x14ac:dyDescent="0.25">
      <c r="B66" s="2"/>
    </row>
    <row r="67" spans="2:5" x14ac:dyDescent="0.25">
      <c r="B67" s="2"/>
    </row>
  </sheetData>
  <mergeCells count="5">
    <mergeCell ref="B2:E2"/>
    <mergeCell ref="B3:E3"/>
    <mergeCell ref="C64:C65"/>
    <mergeCell ref="D64:D65"/>
    <mergeCell ref="E64:E6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9" tint="0.79998168889431442"/>
  </sheetPr>
  <dimension ref="A1:J23"/>
  <sheetViews>
    <sheetView showGridLines="0" topLeftCell="C2" workbookViewId="0">
      <selection activeCell="J11" sqref="J11"/>
    </sheetView>
  </sheetViews>
  <sheetFormatPr defaultRowHeight="15.75" x14ac:dyDescent="0.25"/>
  <cols>
    <col min="1" max="1" width="0.7109375" style="535" customWidth="1"/>
    <col min="2" max="2" width="35.5703125" style="535" customWidth="1"/>
    <col min="3" max="3" width="12.85546875" style="535" customWidth="1"/>
    <col min="4" max="4" width="10.7109375" style="535" customWidth="1"/>
    <col min="5" max="8" width="17.7109375" style="535" customWidth="1"/>
    <col min="9" max="9" width="34" style="535" customWidth="1"/>
    <col min="10" max="10" width="45.140625" style="535" customWidth="1"/>
    <col min="11" max="11" width="59.85546875" style="535" customWidth="1"/>
    <col min="12" max="16384" width="9.140625" style="535"/>
  </cols>
  <sheetData>
    <row r="1" spans="1:10" x14ac:dyDescent="0.25">
      <c r="J1" s="536" t="s">
        <v>661</v>
      </c>
    </row>
    <row r="3" spans="1:10" ht="20.25" customHeight="1" x14ac:dyDescent="0.25">
      <c r="B3" s="802" t="s">
        <v>714</v>
      </c>
      <c r="C3" s="802"/>
      <c r="D3" s="802"/>
      <c r="E3" s="802"/>
      <c r="F3" s="802"/>
      <c r="G3" s="802"/>
      <c r="H3" s="802"/>
      <c r="I3" s="802"/>
      <c r="J3" s="802"/>
    </row>
    <row r="4" spans="1:10" ht="16.5" thickBot="1" x14ac:dyDescent="0.3"/>
    <row r="5" spans="1:10" ht="21.75" customHeight="1" thickBot="1" x14ac:dyDescent="0.3">
      <c r="B5" s="803" t="s">
        <v>715</v>
      </c>
      <c r="C5" s="805" t="s">
        <v>716</v>
      </c>
      <c r="D5" s="807" t="s">
        <v>717</v>
      </c>
      <c r="E5" s="809" t="s">
        <v>718</v>
      </c>
      <c r="F5" s="810"/>
      <c r="G5" s="810"/>
      <c r="H5" s="811"/>
      <c r="I5" s="803" t="s">
        <v>719</v>
      </c>
      <c r="J5" s="805" t="s">
        <v>720</v>
      </c>
    </row>
    <row r="6" spans="1:10" ht="30.75" customHeight="1" thickBot="1" x14ac:dyDescent="0.3">
      <c r="B6" s="804"/>
      <c r="C6" s="806"/>
      <c r="D6" s="808"/>
      <c r="E6" s="537" t="s">
        <v>717</v>
      </c>
      <c r="F6" s="538" t="s">
        <v>793</v>
      </c>
      <c r="G6" s="538" t="s">
        <v>796</v>
      </c>
      <c r="H6" s="539" t="s">
        <v>811</v>
      </c>
      <c r="I6" s="804"/>
      <c r="J6" s="806"/>
    </row>
    <row r="7" spans="1:10" ht="39.950000000000003" customHeight="1" thickBot="1" x14ac:dyDescent="0.3">
      <c r="A7" s="540"/>
      <c r="B7" s="690" t="s">
        <v>889</v>
      </c>
      <c r="C7" s="691" t="s">
        <v>890</v>
      </c>
      <c r="D7" s="692">
        <v>2024</v>
      </c>
      <c r="E7" s="693">
        <v>200</v>
      </c>
      <c r="F7" s="694">
        <v>220</v>
      </c>
      <c r="G7" s="694">
        <v>222</v>
      </c>
      <c r="H7" s="694">
        <v>222</v>
      </c>
      <c r="I7" s="695" t="s">
        <v>891</v>
      </c>
      <c r="J7" s="696" t="s">
        <v>892</v>
      </c>
    </row>
    <row r="8" spans="1:10" ht="39.950000000000003" customHeight="1" thickBot="1" x14ac:dyDescent="0.3">
      <c r="A8" s="540"/>
      <c r="B8" s="690" t="s">
        <v>893</v>
      </c>
      <c r="C8" s="691" t="s">
        <v>890</v>
      </c>
      <c r="D8" s="697">
        <v>2024</v>
      </c>
      <c r="E8" s="698">
        <v>6500</v>
      </c>
      <c r="F8" s="699">
        <v>7050</v>
      </c>
      <c r="G8" s="699">
        <v>7060</v>
      </c>
      <c r="H8" s="699">
        <v>7060</v>
      </c>
      <c r="I8" s="695" t="s">
        <v>891</v>
      </c>
      <c r="J8" s="696" t="s">
        <v>894</v>
      </c>
    </row>
    <row r="9" spans="1:10" ht="39.950000000000003" customHeight="1" x14ac:dyDescent="0.25">
      <c r="A9" s="540"/>
      <c r="B9" s="690" t="s">
        <v>895</v>
      </c>
      <c r="C9" s="700" t="s">
        <v>890</v>
      </c>
      <c r="D9" s="697">
        <v>2024</v>
      </c>
      <c r="E9" s="698">
        <v>90</v>
      </c>
      <c r="F9" s="699">
        <v>160</v>
      </c>
      <c r="G9" s="699">
        <v>165</v>
      </c>
      <c r="H9" s="699">
        <v>165</v>
      </c>
      <c r="I9" s="695" t="s">
        <v>891</v>
      </c>
      <c r="J9" s="701" t="s">
        <v>896</v>
      </c>
    </row>
    <row r="10" spans="1:10" ht="39.950000000000003" customHeight="1" x14ac:dyDescent="0.25">
      <c r="A10" s="540"/>
      <c r="B10" s="702" t="s">
        <v>897</v>
      </c>
      <c r="C10" s="700" t="s">
        <v>898</v>
      </c>
      <c r="D10" s="697">
        <v>2024</v>
      </c>
      <c r="E10" s="698">
        <v>55000</v>
      </c>
      <c r="F10" s="699">
        <v>65200</v>
      </c>
      <c r="G10" s="699">
        <v>65500</v>
      </c>
      <c r="H10" s="699">
        <v>65500</v>
      </c>
      <c r="I10" s="703" t="s">
        <v>899</v>
      </c>
      <c r="J10" s="701" t="s">
        <v>900</v>
      </c>
    </row>
    <row r="11" spans="1:10" ht="39.950000000000003" customHeight="1" x14ac:dyDescent="0.25">
      <c r="A11" s="540"/>
      <c r="B11" s="702" t="s">
        <v>901</v>
      </c>
      <c r="C11" s="700" t="s">
        <v>902</v>
      </c>
      <c r="D11" s="697">
        <v>2024</v>
      </c>
      <c r="E11" s="698">
        <v>37</v>
      </c>
      <c r="F11" s="699">
        <v>39</v>
      </c>
      <c r="G11" s="699">
        <v>39</v>
      </c>
      <c r="H11" s="699">
        <v>39</v>
      </c>
      <c r="I11" s="703" t="s">
        <v>903</v>
      </c>
      <c r="J11" s="701" t="s">
        <v>999</v>
      </c>
    </row>
    <row r="12" spans="1:10" ht="20.100000000000001" customHeight="1" x14ac:dyDescent="0.25">
      <c r="A12" s="540"/>
      <c r="B12" s="543"/>
      <c r="C12" s="544"/>
      <c r="D12" s="545"/>
      <c r="E12" s="546"/>
      <c r="F12" s="547"/>
      <c r="G12" s="513"/>
      <c r="H12" s="548"/>
      <c r="I12" s="549"/>
      <c r="J12" s="550"/>
    </row>
    <row r="13" spans="1:10" ht="20.100000000000001" customHeight="1" x14ac:dyDescent="0.25">
      <c r="A13" s="540"/>
      <c r="B13" s="543"/>
      <c r="C13" s="544"/>
      <c r="D13" s="545"/>
      <c r="E13" s="546"/>
      <c r="F13" s="547"/>
      <c r="G13" s="513"/>
      <c r="H13" s="548"/>
      <c r="I13" s="549"/>
      <c r="J13" s="550"/>
    </row>
    <row r="14" spans="1:10" ht="20.100000000000001" customHeight="1" x14ac:dyDescent="0.25">
      <c r="A14" s="540"/>
      <c r="B14" s="551"/>
      <c r="C14" s="552"/>
      <c r="D14" s="541"/>
      <c r="E14" s="553"/>
      <c r="F14" s="542"/>
      <c r="G14" s="508"/>
      <c r="H14" s="554"/>
      <c r="I14" s="555"/>
      <c r="J14" s="550"/>
    </row>
    <row r="15" spans="1:10" ht="20.100000000000001" customHeight="1" x14ac:dyDescent="0.25">
      <c r="A15" s="540"/>
      <c r="B15" s="543"/>
      <c r="C15" s="544"/>
      <c r="D15" s="545"/>
      <c r="E15" s="546"/>
      <c r="F15" s="547"/>
      <c r="G15" s="513"/>
      <c r="H15" s="548"/>
      <c r="I15" s="549"/>
      <c r="J15" s="550"/>
    </row>
    <row r="16" spans="1:10" ht="20.100000000000001" customHeight="1" x14ac:dyDescent="0.25">
      <c r="A16" s="540"/>
      <c r="B16" s="543"/>
      <c r="C16" s="544"/>
      <c r="D16" s="545"/>
      <c r="E16" s="546"/>
      <c r="F16" s="547"/>
      <c r="G16" s="513"/>
      <c r="H16" s="548"/>
      <c r="I16" s="549"/>
      <c r="J16" s="550"/>
    </row>
    <row r="17" spans="1:10" ht="20.100000000000001" customHeight="1" x14ac:dyDescent="0.25">
      <c r="A17" s="540"/>
      <c r="B17" s="543"/>
      <c r="C17" s="544"/>
      <c r="D17" s="545"/>
      <c r="E17" s="546"/>
      <c r="F17" s="547"/>
      <c r="G17" s="513"/>
      <c r="H17" s="548"/>
      <c r="I17" s="549"/>
      <c r="J17" s="550"/>
    </row>
    <row r="18" spans="1:10" ht="20.100000000000001" customHeight="1" x14ac:dyDescent="0.25">
      <c r="A18" s="540"/>
      <c r="B18" s="543"/>
      <c r="C18" s="544"/>
      <c r="D18" s="545"/>
      <c r="E18" s="546"/>
      <c r="F18" s="547"/>
      <c r="G18" s="513"/>
      <c r="H18" s="548"/>
      <c r="I18" s="549"/>
      <c r="J18" s="550"/>
    </row>
    <row r="19" spans="1:10" ht="20.100000000000001" customHeight="1" x14ac:dyDescent="0.25">
      <c r="A19" s="540"/>
      <c r="B19" s="543"/>
      <c r="C19" s="544"/>
      <c r="D19" s="545"/>
      <c r="E19" s="546"/>
      <c r="F19" s="547"/>
      <c r="G19" s="513"/>
      <c r="H19" s="548"/>
      <c r="I19" s="549"/>
      <c r="J19" s="550"/>
    </row>
    <row r="20" spans="1:10" ht="20.100000000000001" customHeight="1" x14ac:dyDescent="0.25">
      <c r="A20" s="540"/>
      <c r="B20" s="543"/>
      <c r="C20" s="544"/>
      <c r="D20" s="545"/>
      <c r="E20" s="546"/>
      <c r="F20" s="547"/>
      <c r="G20" s="513"/>
      <c r="H20" s="548"/>
      <c r="I20" s="549"/>
      <c r="J20" s="550"/>
    </row>
    <row r="21" spans="1:10" ht="20.100000000000001" customHeight="1" thickBot="1" x14ac:dyDescent="0.3">
      <c r="A21" s="540"/>
      <c r="B21" s="556"/>
      <c r="C21" s="557"/>
      <c r="D21" s="558"/>
      <c r="E21" s="559"/>
      <c r="F21" s="560"/>
      <c r="G21" s="518"/>
      <c r="H21" s="561"/>
      <c r="I21" s="562"/>
      <c r="J21" s="563"/>
    </row>
    <row r="22" spans="1:10" x14ac:dyDescent="0.25">
      <c r="J22" s="564"/>
    </row>
    <row r="23" spans="1:10" x14ac:dyDescent="0.25">
      <c r="B23" s="565"/>
    </row>
  </sheetData>
  <mergeCells count="7">
    <mergeCell ref="B3:J3"/>
    <mergeCell ref="B5:B6"/>
    <mergeCell ref="C5:C6"/>
    <mergeCell ref="D5:D6"/>
    <mergeCell ref="E5:H5"/>
    <mergeCell ref="I5:I6"/>
    <mergeCell ref="J5:J6"/>
  </mergeCells>
  <pageMargins left="0.11811023622047245" right="0.11811023622047245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9" tint="0.79998168889431442"/>
  </sheetPr>
  <dimension ref="A1:J41"/>
  <sheetViews>
    <sheetView showGridLines="0" workbookViewId="0">
      <selection activeCell="D16" sqref="D16"/>
    </sheetView>
  </sheetViews>
  <sheetFormatPr defaultRowHeight="15.75" x14ac:dyDescent="0.25"/>
  <cols>
    <col min="1" max="1" width="1.28515625" style="568" customWidth="1"/>
    <col min="2" max="2" width="33.7109375" style="568" customWidth="1"/>
    <col min="3" max="3" width="6.42578125" style="568" customWidth="1"/>
    <col min="4" max="4" width="22.42578125" style="568" customWidth="1"/>
    <col min="5" max="5" width="6.42578125" style="568" customWidth="1"/>
    <col min="6" max="6" width="22.42578125" style="568" customWidth="1"/>
    <col min="7" max="7" width="6.42578125" style="568" customWidth="1"/>
    <col min="8" max="8" width="18.42578125" style="568" customWidth="1"/>
    <col min="9" max="9" width="21" style="568" customWidth="1"/>
    <col min="10" max="10" width="50.28515625" style="568" customWidth="1"/>
    <col min="11" max="11" width="9.140625" style="568" customWidth="1"/>
    <col min="12" max="16384" width="9.140625" style="568"/>
  </cols>
  <sheetData>
    <row r="1" spans="1:10" s="566" customFormat="1" ht="18" customHeight="1" x14ac:dyDescent="0.25">
      <c r="B1" s="587"/>
      <c r="C1" s="587"/>
      <c r="D1" s="587"/>
      <c r="E1" s="567"/>
      <c r="F1" s="567"/>
      <c r="G1" s="567"/>
      <c r="H1" s="567"/>
      <c r="I1" s="567"/>
      <c r="J1" s="812" t="s">
        <v>746</v>
      </c>
    </row>
    <row r="2" spans="1:10" s="566" customFormat="1" ht="4.5" customHeight="1" x14ac:dyDescent="0.25">
      <c r="A2" s="566">
        <v>1</v>
      </c>
      <c r="B2" s="587" t="s">
        <v>721</v>
      </c>
      <c r="C2" s="587">
        <v>1</v>
      </c>
      <c r="D2" s="587" t="s">
        <v>722</v>
      </c>
      <c r="E2" s="567"/>
      <c r="F2" s="567"/>
      <c r="G2" s="567"/>
      <c r="H2" s="567"/>
      <c r="I2" s="567"/>
      <c r="J2" s="812"/>
    </row>
    <row r="3" spans="1:10" s="566" customFormat="1" ht="5.25" customHeight="1" x14ac:dyDescent="0.25">
      <c r="A3" s="566">
        <v>2</v>
      </c>
      <c r="B3" s="587" t="s">
        <v>723</v>
      </c>
      <c r="C3" s="587">
        <v>2</v>
      </c>
      <c r="D3" s="587" t="s">
        <v>724</v>
      </c>
      <c r="E3" s="567"/>
      <c r="F3" s="567"/>
      <c r="G3" s="567"/>
      <c r="H3" s="567"/>
      <c r="I3" s="567"/>
      <c r="J3" s="812"/>
    </row>
    <row r="4" spans="1:10" s="566" customFormat="1" ht="1.5" customHeight="1" x14ac:dyDescent="0.25">
      <c r="A4" s="566">
        <v>3</v>
      </c>
      <c r="B4" s="567" t="s">
        <v>725</v>
      </c>
      <c r="C4" s="567">
        <v>3</v>
      </c>
      <c r="D4" s="567" t="s">
        <v>726</v>
      </c>
      <c r="E4" s="567"/>
      <c r="F4" s="567"/>
      <c r="G4" s="567"/>
      <c r="H4" s="567"/>
      <c r="I4" s="567"/>
      <c r="J4" s="567"/>
    </row>
    <row r="5" spans="1:10" ht="24" customHeight="1" x14ac:dyDescent="0.25">
      <c r="B5" s="813" t="s">
        <v>745</v>
      </c>
      <c r="C5" s="813"/>
      <c r="D5" s="813"/>
      <c r="E5" s="813"/>
      <c r="F5" s="813"/>
      <c r="G5" s="813"/>
      <c r="H5" s="813"/>
      <c r="I5" s="813"/>
      <c r="J5" s="813"/>
    </row>
    <row r="6" spans="1:10" ht="9" customHeight="1" thickBot="1" x14ac:dyDescent="0.3">
      <c r="B6" s="569"/>
      <c r="C6" s="569"/>
      <c r="D6" s="569"/>
      <c r="E6" s="569"/>
      <c r="F6" s="569"/>
      <c r="G6" s="569"/>
      <c r="H6" s="569"/>
      <c r="I6" s="569"/>
      <c r="J6" s="569"/>
    </row>
    <row r="7" spans="1:10" ht="39.75" customHeight="1" thickBot="1" x14ac:dyDescent="0.3">
      <c r="A7" s="570"/>
      <c r="B7" s="814" t="s">
        <v>727</v>
      </c>
      <c r="C7" s="816" t="s">
        <v>728</v>
      </c>
      <c r="D7" s="814"/>
      <c r="E7" s="817" t="s">
        <v>729</v>
      </c>
      <c r="F7" s="818"/>
      <c r="G7" s="819" t="s">
        <v>730</v>
      </c>
      <c r="H7" s="820"/>
      <c r="I7" s="821" t="s">
        <v>747</v>
      </c>
      <c r="J7" s="821" t="s">
        <v>748</v>
      </c>
    </row>
    <row r="8" spans="1:10" ht="27.75" customHeight="1" thickBot="1" x14ac:dyDescent="0.3">
      <c r="A8" s="570"/>
      <c r="B8" s="815"/>
      <c r="C8" s="571" t="s">
        <v>731</v>
      </c>
      <c r="D8" s="572" t="s">
        <v>732</v>
      </c>
      <c r="E8" s="571" t="s">
        <v>731</v>
      </c>
      <c r="F8" s="573" t="s">
        <v>733</v>
      </c>
      <c r="G8" s="574" t="s">
        <v>734</v>
      </c>
      <c r="H8" s="575" t="s">
        <v>735</v>
      </c>
      <c r="I8" s="822"/>
      <c r="J8" s="822"/>
    </row>
    <row r="9" spans="1:10" ht="28.5" x14ac:dyDescent="0.25">
      <c r="A9" s="570"/>
      <c r="B9" s="704" t="s">
        <v>904</v>
      </c>
      <c r="C9" s="576">
        <v>2</v>
      </c>
      <c r="D9" s="577" t="str">
        <f>IF(C9=1,$B$2,IF(C9=2,$B$3,IF(C9=3,$B$4," ")))</f>
        <v>Умерена вероватноћа</v>
      </c>
      <c r="E9" s="578">
        <v>2</v>
      </c>
      <c r="F9" s="579" t="str">
        <f>IF(E9=1,$D$2,IF(E9=2,$D$3,IF(E9=3,$D$4," ")))</f>
        <v>Умерен утицај</v>
      </c>
      <c r="G9" s="580">
        <f>IF(C9*E9=0," ",C9*E9)</f>
        <v>4</v>
      </c>
      <c r="H9" s="577" t="str">
        <f>IF(G9=1,"Низак ризик",IF(G9=2,"Умерен ризик",IF(G9=3,"Умерен ризик",IF(G9=4,"Умерен ризик",IF(G9=6,"Висок ризик",IF(G9=9,"Критичан ризик"," "))))))</f>
        <v>Умерен ризик</v>
      </c>
      <c r="I9" s="581" t="s">
        <v>914</v>
      </c>
      <c r="J9" s="696" t="s">
        <v>915</v>
      </c>
    </row>
    <row r="10" spans="1:10" ht="28.5" x14ac:dyDescent="0.25">
      <c r="A10" s="570"/>
      <c r="B10" s="705" t="s">
        <v>905</v>
      </c>
      <c r="C10" s="576">
        <v>1</v>
      </c>
      <c r="D10" s="579" t="str">
        <f>IF(C10=1,$B$2,IF(C10=2,$B$3,IF(C10=3,$B$4," ")))</f>
        <v>Ниска вероватноћа</v>
      </c>
      <c r="E10" s="578">
        <v>1</v>
      </c>
      <c r="F10" s="579" t="str">
        <f>IF(E10=1,$D$2,IF(E10=2,$D$3,IF(E10=3,$D$4," ")))</f>
        <v>Низак утицај</v>
      </c>
      <c r="G10" s="580">
        <f t="shared" ref="G10:G27" si="0">IF(C10*E10=0," ",C10*E10)</f>
        <v>1</v>
      </c>
      <c r="H10" s="579" t="str">
        <f t="shared" ref="H10:H27" si="1">IF(G10=1,"Низак ризик",IF(G10=2,"Умерен ризик",IF(G10=3,"Умерен ризик",IF(G10=4,"Умерен ризик",IF(G10=6,"Висок ризик",IF(G10=9,"Критичан ризик"," "))))))</f>
        <v>Низак ризик</v>
      </c>
      <c r="I10" s="583" t="s">
        <v>916</v>
      </c>
      <c r="J10" s="701" t="s">
        <v>917</v>
      </c>
    </row>
    <row r="11" spans="1:10" ht="28.5" x14ac:dyDescent="0.25">
      <c r="A11" s="570"/>
      <c r="B11" s="705" t="s">
        <v>906</v>
      </c>
      <c r="C11" s="576">
        <v>1</v>
      </c>
      <c r="D11" s="579" t="str">
        <f t="shared" ref="D11:D27" si="2">IF(C11=1,$B$2,IF(C11=2,$B$3,IF(C11=3,$B$4," ")))</f>
        <v>Ниска вероватноћа</v>
      </c>
      <c r="E11" s="578">
        <v>1</v>
      </c>
      <c r="F11" s="579" t="str">
        <f t="shared" ref="F11:F27" si="3">IF(E11=1,$D$2,IF(E11=2,$D$3,IF(E11=3,$D$4," ")))</f>
        <v>Низак утицај</v>
      </c>
      <c r="G11" s="580">
        <f t="shared" si="0"/>
        <v>1</v>
      </c>
      <c r="H11" s="579" t="str">
        <f t="shared" si="1"/>
        <v>Низак ризик</v>
      </c>
      <c r="I11" s="583" t="s">
        <v>916</v>
      </c>
      <c r="J11" s="701" t="s">
        <v>918</v>
      </c>
    </row>
    <row r="12" spans="1:10" ht="28.5" x14ac:dyDescent="0.25">
      <c r="A12" s="570"/>
      <c r="B12" s="705" t="s">
        <v>907</v>
      </c>
      <c r="C12" s="576">
        <v>1</v>
      </c>
      <c r="D12" s="579" t="str">
        <f t="shared" si="2"/>
        <v>Ниска вероватноћа</v>
      </c>
      <c r="E12" s="578">
        <v>1</v>
      </c>
      <c r="F12" s="579" t="str">
        <f t="shared" si="3"/>
        <v>Низак утицај</v>
      </c>
      <c r="G12" s="580">
        <f t="shared" si="0"/>
        <v>1</v>
      </c>
      <c r="H12" s="579" t="str">
        <f t="shared" si="1"/>
        <v>Низак ризик</v>
      </c>
      <c r="I12" s="583" t="s">
        <v>914</v>
      </c>
      <c r="J12" s="701" t="s">
        <v>919</v>
      </c>
    </row>
    <row r="13" spans="1:10" ht="28.5" x14ac:dyDescent="0.25">
      <c r="A13" s="570"/>
      <c r="B13" s="705" t="s">
        <v>908</v>
      </c>
      <c r="C13" s="576">
        <v>1</v>
      </c>
      <c r="D13" s="579" t="str">
        <f t="shared" si="2"/>
        <v>Ниска вероватноћа</v>
      </c>
      <c r="E13" s="578">
        <v>1</v>
      </c>
      <c r="F13" s="579" t="str">
        <f t="shared" si="3"/>
        <v>Низак утицај</v>
      </c>
      <c r="G13" s="580">
        <f t="shared" si="0"/>
        <v>1</v>
      </c>
      <c r="H13" s="579" t="str">
        <f t="shared" si="1"/>
        <v>Низак ризик</v>
      </c>
      <c r="I13" s="583" t="s">
        <v>914</v>
      </c>
      <c r="J13" s="701" t="s">
        <v>920</v>
      </c>
    </row>
    <row r="14" spans="1:10" ht="28.5" x14ac:dyDescent="0.25">
      <c r="A14" s="570"/>
      <c r="B14" s="705" t="s">
        <v>909</v>
      </c>
      <c r="C14" s="576">
        <v>1</v>
      </c>
      <c r="D14" s="579" t="str">
        <f t="shared" si="2"/>
        <v>Ниска вероватноћа</v>
      </c>
      <c r="E14" s="578">
        <v>1</v>
      </c>
      <c r="F14" s="579" t="str">
        <f t="shared" si="3"/>
        <v>Низак утицај</v>
      </c>
      <c r="G14" s="580">
        <f t="shared" si="0"/>
        <v>1</v>
      </c>
      <c r="H14" s="579" t="str">
        <f t="shared" si="1"/>
        <v>Низак ризик</v>
      </c>
      <c r="I14" s="583" t="s">
        <v>921</v>
      </c>
      <c r="J14" s="701" t="s">
        <v>922</v>
      </c>
    </row>
    <row r="15" spans="1:10" x14ac:dyDescent="0.25">
      <c r="A15" s="570"/>
      <c r="B15" s="705" t="s">
        <v>910</v>
      </c>
      <c r="C15" s="576">
        <v>1</v>
      </c>
      <c r="D15" s="579" t="str">
        <f t="shared" si="2"/>
        <v>Ниска вероватноћа</v>
      </c>
      <c r="E15" s="578">
        <v>1</v>
      </c>
      <c r="F15" s="579" t="str">
        <f t="shared" si="3"/>
        <v>Низак утицај</v>
      </c>
      <c r="G15" s="580">
        <f t="shared" si="0"/>
        <v>1</v>
      </c>
      <c r="H15" s="579" t="str">
        <f t="shared" si="1"/>
        <v>Низак ризик</v>
      </c>
      <c r="I15" s="583" t="s">
        <v>914</v>
      </c>
      <c r="J15" s="701" t="s">
        <v>922</v>
      </c>
    </row>
    <row r="16" spans="1:10" x14ac:dyDescent="0.25">
      <c r="A16" s="570"/>
      <c r="B16" s="705" t="s">
        <v>911</v>
      </c>
      <c r="C16" s="576">
        <v>1</v>
      </c>
      <c r="D16" s="579" t="str">
        <f t="shared" si="2"/>
        <v>Ниска вероватноћа</v>
      </c>
      <c r="E16" s="578">
        <v>1</v>
      </c>
      <c r="F16" s="579" t="str">
        <f t="shared" si="3"/>
        <v>Низак утицај</v>
      </c>
      <c r="G16" s="580">
        <f t="shared" si="0"/>
        <v>1</v>
      </c>
      <c r="H16" s="579" t="str">
        <f t="shared" si="1"/>
        <v>Низак ризик</v>
      </c>
      <c r="I16" s="583" t="s">
        <v>923</v>
      </c>
      <c r="J16" s="701" t="s">
        <v>922</v>
      </c>
    </row>
    <row r="17" spans="1:10" x14ac:dyDescent="0.25">
      <c r="A17" s="570"/>
      <c r="B17" s="705" t="s">
        <v>912</v>
      </c>
      <c r="C17" s="576">
        <v>2</v>
      </c>
      <c r="D17" s="579" t="str">
        <f t="shared" si="2"/>
        <v>Умерена вероватноћа</v>
      </c>
      <c r="E17" s="578">
        <v>2</v>
      </c>
      <c r="F17" s="579" t="str">
        <f t="shared" si="3"/>
        <v>Умерен утицај</v>
      </c>
      <c r="G17" s="580">
        <f t="shared" si="0"/>
        <v>4</v>
      </c>
      <c r="H17" s="579" t="str">
        <f t="shared" si="1"/>
        <v>Умерен ризик</v>
      </c>
      <c r="I17" s="583" t="s">
        <v>921</v>
      </c>
      <c r="J17" s="701" t="s">
        <v>924</v>
      </c>
    </row>
    <row r="18" spans="1:10" ht="28.5" x14ac:dyDescent="0.25">
      <c r="A18" s="570"/>
      <c r="B18" s="705" t="s">
        <v>913</v>
      </c>
      <c r="C18" s="576">
        <v>3</v>
      </c>
      <c r="D18" s="579" t="str">
        <f t="shared" si="2"/>
        <v>Висока вероватноћа</v>
      </c>
      <c r="E18" s="578">
        <v>3</v>
      </c>
      <c r="F18" s="579" t="str">
        <f t="shared" si="3"/>
        <v>Висок утицај</v>
      </c>
      <c r="G18" s="580">
        <f t="shared" si="0"/>
        <v>9</v>
      </c>
      <c r="H18" s="579" t="str">
        <f t="shared" si="1"/>
        <v>Критичан ризик</v>
      </c>
      <c r="I18" s="583" t="s">
        <v>923</v>
      </c>
      <c r="J18" s="701" t="s">
        <v>925</v>
      </c>
    </row>
    <row r="19" spans="1:10" x14ac:dyDescent="0.25">
      <c r="A19" s="570"/>
      <c r="B19" s="582"/>
      <c r="C19" s="576"/>
      <c r="D19" s="579" t="str">
        <f t="shared" si="2"/>
        <v xml:space="preserve"> </v>
      </c>
      <c r="E19" s="578"/>
      <c r="F19" s="579" t="str">
        <f t="shared" si="3"/>
        <v xml:space="preserve"> </v>
      </c>
      <c r="G19" s="580" t="str">
        <f t="shared" si="0"/>
        <v xml:space="preserve"> </v>
      </c>
      <c r="H19" s="579" t="str">
        <f t="shared" si="1"/>
        <v xml:space="preserve"> </v>
      </c>
      <c r="I19" s="583"/>
      <c r="J19" s="550"/>
    </row>
    <row r="20" spans="1:10" x14ac:dyDescent="0.25">
      <c r="A20" s="570"/>
      <c r="B20" s="582"/>
      <c r="C20" s="576"/>
      <c r="D20" s="579" t="str">
        <f t="shared" si="2"/>
        <v xml:space="preserve"> </v>
      </c>
      <c r="E20" s="578"/>
      <c r="F20" s="579" t="str">
        <f t="shared" si="3"/>
        <v xml:space="preserve"> </v>
      </c>
      <c r="G20" s="580" t="str">
        <f t="shared" si="0"/>
        <v xml:space="preserve"> </v>
      </c>
      <c r="H20" s="579" t="str">
        <f t="shared" si="1"/>
        <v xml:space="preserve"> </v>
      </c>
      <c r="I20" s="583"/>
      <c r="J20" s="550"/>
    </row>
    <row r="21" spans="1:10" x14ac:dyDescent="0.25">
      <c r="A21" s="570"/>
      <c r="B21" s="582"/>
      <c r="C21" s="576"/>
      <c r="D21" s="579" t="str">
        <f t="shared" si="2"/>
        <v xml:space="preserve"> </v>
      </c>
      <c r="E21" s="578"/>
      <c r="F21" s="579" t="str">
        <f t="shared" si="3"/>
        <v xml:space="preserve"> </v>
      </c>
      <c r="G21" s="580" t="str">
        <f t="shared" si="0"/>
        <v xml:space="preserve"> </v>
      </c>
      <c r="H21" s="579" t="str">
        <f t="shared" si="1"/>
        <v xml:space="preserve"> </v>
      </c>
      <c r="I21" s="583"/>
      <c r="J21" s="550"/>
    </row>
    <row r="22" spans="1:10" x14ac:dyDescent="0.25">
      <c r="A22" s="570"/>
      <c r="B22" s="582"/>
      <c r="C22" s="576"/>
      <c r="D22" s="579" t="str">
        <f t="shared" si="2"/>
        <v xml:space="preserve"> </v>
      </c>
      <c r="E22" s="578"/>
      <c r="F22" s="579" t="str">
        <f t="shared" si="3"/>
        <v xml:space="preserve"> </v>
      </c>
      <c r="G22" s="580" t="str">
        <f t="shared" si="0"/>
        <v xml:space="preserve"> </v>
      </c>
      <c r="H22" s="579" t="str">
        <f t="shared" si="1"/>
        <v xml:space="preserve"> </v>
      </c>
      <c r="I22" s="583"/>
      <c r="J22" s="550"/>
    </row>
    <row r="23" spans="1:10" x14ac:dyDescent="0.25">
      <c r="A23" s="570"/>
      <c r="B23" s="582"/>
      <c r="C23" s="576"/>
      <c r="D23" s="579" t="str">
        <f t="shared" si="2"/>
        <v xml:space="preserve"> </v>
      </c>
      <c r="E23" s="578"/>
      <c r="F23" s="579" t="str">
        <f t="shared" si="3"/>
        <v xml:space="preserve"> </v>
      </c>
      <c r="G23" s="580" t="str">
        <f t="shared" si="0"/>
        <v xml:space="preserve"> </v>
      </c>
      <c r="H23" s="579" t="str">
        <f t="shared" si="1"/>
        <v xml:space="preserve"> </v>
      </c>
      <c r="I23" s="583"/>
      <c r="J23" s="550"/>
    </row>
    <row r="24" spans="1:10" x14ac:dyDescent="0.25">
      <c r="A24" s="570"/>
      <c r="B24" s="582"/>
      <c r="C24" s="576"/>
      <c r="D24" s="579" t="str">
        <f t="shared" si="2"/>
        <v xml:space="preserve"> </v>
      </c>
      <c r="E24" s="578"/>
      <c r="F24" s="579" t="str">
        <f t="shared" si="3"/>
        <v xml:space="preserve"> </v>
      </c>
      <c r="G24" s="580" t="str">
        <f t="shared" si="0"/>
        <v xml:space="preserve"> </v>
      </c>
      <c r="H24" s="579" t="str">
        <f t="shared" si="1"/>
        <v xml:space="preserve"> </v>
      </c>
      <c r="I24" s="583"/>
      <c r="J24" s="550"/>
    </row>
    <row r="25" spans="1:10" x14ac:dyDescent="0.25">
      <c r="A25" s="570"/>
      <c r="B25" s="582"/>
      <c r="C25" s="576"/>
      <c r="D25" s="579" t="str">
        <f t="shared" si="2"/>
        <v xml:space="preserve"> </v>
      </c>
      <c r="E25" s="578"/>
      <c r="F25" s="579" t="str">
        <f t="shared" si="3"/>
        <v xml:space="preserve"> </v>
      </c>
      <c r="G25" s="580" t="str">
        <f t="shared" si="0"/>
        <v xml:space="preserve"> </v>
      </c>
      <c r="H25" s="579" t="str">
        <f t="shared" si="1"/>
        <v xml:space="preserve"> </v>
      </c>
      <c r="I25" s="583"/>
      <c r="J25" s="550"/>
    </row>
    <row r="26" spans="1:10" x14ac:dyDescent="0.25">
      <c r="A26" s="570"/>
      <c r="B26" s="582"/>
      <c r="C26" s="576"/>
      <c r="D26" s="579" t="str">
        <f t="shared" si="2"/>
        <v xml:space="preserve"> </v>
      </c>
      <c r="E26" s="578"/>
      <c r="F26" s="579" t="str">
        <f t="shared" si="3"/>
        <v xml:space="preserve"> </v>
      </c>
      <c r="G26" s="580" t="str">
        <f t="shared" si="0"/>
        <v xml:space="preserve"> </v>
      </c>
      <c r="H26" s="579" t="str">
        <f t="shared" si="1"/>
        <v xml:space="preserve"> </v>
      </c>
      <c r="I26" s="583"/>
      <c r="J26" s="550"/>
    </row>
    <row r="27" spans="1:10" x14ac:dyDescent="0.25">
      <c r="A27" s="570"/>
      <c r="B27" s="582"/>
      <c r="C27" s="576"/>
      <c r="D27" s="579" t="str">
        <f t="shared" si="2"/>
        <v xml:space="preserve"> </v>
      </c>
      <c r="E27" s="578"/>
      <c r="F27" s="579" t="str">
        <f t="shared" si="3"/>
        <v xml:space="preserve"> </v>
      </c>
      <c r="G27" s="580" t="str">
        <f t="shared" si="0"/>
        <v xml:space="preserve"> </v>
      </c>
      <c r="H27" s="579" t="str">
        <f t="shared" si="1"/>
        <v xml:space="preserve"> </v>
      </c>
      <c r="I27" s="583"/>
      <c r="J27" s="550"/>
    </row>
    <row r="30" spans="1:10" x14ac:dyDescent="0.25">
      <c r="B30" s="584" t="s">
        <v>220</v>
      </c>
      <c r="C30" s="585"/>
      <c r="D30" s="586"/>
      <c r="E30" s="586"/>
      <c r="F30" s="586"/>
    </row>
    <row r="31" spans="1:10" x14ac:dyDescent="0.25">
      <c r="B31" s="585" t="s">
        <v>736</v>
      </c>
      <c r="C31" s="585"/>
      <c r="D31" s="586"/>
      <c r="E31" s="586"/>
      <c r="F31" s="586"/>
    </row>
    <row r="32" spans="1:10" x14ac:dyDescent="0.25">
      <c r="B32" s="585" t="s">
        <v>737</v>
      </c>
      <c r="C32" s="585"/>
      <c r="D32" s="586"/>
      <c r="E32" s="586"/>
      <c r="F32" s="586"/>
    </row>
    <row r="33" spans="2:6" x14ac:dyDescent="0.25">
      <c r="B33" s="585" t="s">
        <v>738</v>
      </c>
      <c r="C33" s="585"/>
      <c r="D33" s="586"/>
      <c r="E33" s="586"/>
      <c r="F33" s="586"/>
    </row>
    <row r="34" spans="2:6" x14ac:dyDescent="0.25">
      <c r="B34" s="585" t="s">
        <v>739</v>
      </c>
      <c r="C34" s="585"/>
      <c r="D34" s="586"/>
      <c r="E34" s="586"/>
      <c r="F34" s="586"/>
    </row>
    <row r="35" spans="2:6" x14ac:dyDescent="0.25">
      <c r="B35" s="585"/>
      <c r="C35" s="585"/>
      <c r="D35" s="586"/>
      <c r="E35" s="586"/>
      <c r="F35" s="586"/>
    </row>
    <row r="36" spans="2:6" x14ac:dyDescent="0.25">
      <c r="B36" s="585" t="s">
        <v>740</v>
      </c>
      <c r="C36" s="585"/>
      <c r="D36" s="586"/>
      <c r="E36" s="586"/>
      <c r="F36" s="586"/>
    </row>
    <row r="37" spans="2:6" x14ac:dyDescent="0.25">
      <c r="B37" s="585" t="s">
        <v>741</v>
      </c>
      <c r="C37" s="585"/>
      <c r="D37" s="586"/>
      <c r="E37" s="586"/>
      <c r="F37" s="586"/>
    </row>
    <row r="38" spans="2:6" x14ac:dyDescent="0.25">
      <c r="B38" s="585" t="s">
        <v>742</v>
      </c>
      <c r="C38" s="585"/>
      <c r="D38" s="586"/>
      <c r="E38" s="586"/>
      <c r="F38" s="586"/>
    </row>
    <row r="39" spans="2:6" x14ac:dyDescent="0.25">
      <c r="B39" s="585" t="s">
        <v>743</v>
      </c>
      <c r="C39" s="585"/>
      <c r="D39" s="586"/>
      <c r="E39" s="586"/>
      <c r="F39" s="586"/>
    </row>
    <row r="40" spans="2:6" x14ac:dyDescent="0.25">
      <c r="B40" s="585"/>
      <c r="C40" s="585"/>
      <c r="D40" s="586"/>
      <c r="E40" s="586"/>
      <c r="F40" s="586"/>
    </row>
    <row r="41" spans="2:6" x14ac:dyDescent="0.25">
      <c r="B41" s="585" t="s">
        <v>744</v>
      </c>
      <c r="C41" s="585"/>
      <c r="D41" s="586"/>
      <c r="E41" s="586"/>
      <c r="F41" s="586"/>
    </row>
  </sheetData>
  <sheetProtection sheet="1" objects="1" scenarios="1" formatCells="0" formatColumns="0" formatRows="0" insertRows="0" deleteRows="0" sort="0" autoFilter="0"/>
  <mergeCells count="8">
    <mergeCell ref="J1:J3"/>
    <mergeCell ref="B5:J5"/>
    <mergeCell ref="B7:B8"/>
    <mergeCell ref="C7:D7"/>
    <mergeCell ref="E7:F7"/>
    <mergeCell ref="G7:H7"/>
    <mergeCell ref="I7:I8"/>
    <mergeCell ref="J7:J8"/>
  </mergeCells>
  <dataValidations count="2">
    <dataValidation type="list" allowBlank="1" showInputMessage="1" showErrorMessage="1" sqref="E9:E27" xr:uid="{00000000-0002-0000-0400-000000000000}">
      <formula1>$C$1:$C$4</formula1>
    </dataValidation>
    <dataValidation type="list" allowBlank="1" showInputMessage="1" showErrorMessage="1" sqref="C9:C27" xr:uid="{00000000-0002-0000-0400-000001000000}">
      <formula1>$A$1:$A$4</formula1>
    </dataValidation>
  </dataValidation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3" tint="0.79998168889431442"/>
  </sheetPr>
  <dimension ref="A1:G50"/>
  <sheetViews>
    <sheetView showGridLines="0" workbookViewId="0">
      <selection activeCell="F42" sqref="F42"/>
    </sheetView>
  </sheetViews>
  <sheetFormatPr defaultRowHeight="12.75" x14ac:dyDescent="0.2"/>
  <cols>
    <col min="1" max="1" width="41.42578125" style="591" customWidth="1"/>
    <col min="2" max="2" width="20.85546875" style="591" customWidth="1"/>
    <col min="3" max="6" width="13.28515625" style="591" customWidth="1"/>
    <col min="7" max="16384" width="9.140625" style="591"/>
  </cols>
  <sheetData>
    <row r="1" spans="1:6" x14ac:dyDescent="0.2">
      <c r="E1" s="826" t="s">
        <v>750</v>
      </c>
      <c r="F1" s="826"/>
    </row>
    <row r="2" spans="1:6" x14ac:dyDescent="0.2">
      <c r="E2" s="592"/>
    </row>
    <row r="3" spans="1:6" ht="15.75" x14ac:dyDescent="0.25">
      <c r="A3" s="795" t="s">
        <v>352</v>
      </c>
      <c r="B3" s="795"/>
      <c r="C3" s="795"/>
      <c r="D3" s="795"/>
      <c r="E3" s="795"/>
      <c r="F3" s="795"/>
    </row>
    <row r="5" spans="1:6" x14ac:dyDescent="0.2">
      <c r="F5" s="592" t="s">
        <v>198</v>
      </c>
    </row>
    <row r="6" spans="1:6" ht="30.75" customHeight="1" thickBot="1" x14ac:dyDescent="0.25">
      <c r="A6" s="593"/>
      <c r="B6" s="594"/>
      <c r="C6" s="595" t="s">
        <v>713</v>
      </c>
      <c r="D6" s="595" t="s">
        <v>749</v>
      </c>
      <c r="E6" s="595" t="s">
        <v>758</v>
      </c>
      <c r="F6" s="596" t="s">
        <v>793</v>
      </c>
    </row>
    <row r="7" spans="1:6" ht="13.5" thickTop="1" x14ac:dyDescent="0.2">
      <c r="A7" s="597" t="s">
        <v>363</v>
      </c>
      <c r="B7" s="598" t="s">
        <v>209</v>
      </c>
      <c r="C7" s="706">
        <v>4373</v>
      </c>
      <c r="D7" s="706">
        <v>1251</v>
      </c>
      <c r="E7" s="707">
        <v>0</v>
      </c>
      <c r="F7" s="600">
        <v>207</v>
      </c>
    </row>
    <row r="8" spans="1:6" ht="13.5" thickBot="1" x14ac:dyDescent="0.25">
      <c r="A8" s="601"/>
      <c r="B8" s="602" t="s">
        <v>210</v>
      </c>
      <c r="C8" s="708">
        <v>437</v>
      </c>
      <c r="D8" s="708">
        <v>0</v>
      </c>
      <c r="E8" s="709">
        <v>207</v>
      </c>
      <c r="F8" s="603" t="s">
        <v>211</v>
      </c>
    </row>
    <row r="9" spans="1:6" x14ac:dyDescent="0.2">
      <c r="A9" s="604"/>
      <c r="B9" s="605" t="s">
        <v>364</v>
      </c>
      <c r="C9" s="710">
        <f>IFERROR(C8/C7-1,0)</f>
        <v>-0.90006860278984679</v>
      </c>
      <c r="D9" s="710">
        <f>IFERROR(D8/D7-1,0)</f>
        <v>-1</v>
      </c>
      <c r="E9" s="711" t="s">
        <v>211</v>
      </c>
      <c r="F9" s="606" t="s">
        <v>211</v>
      </c>
    </row>
    <row r="10" spans="1:6" ht="13.5" thickBot="1" x14ac:dyDescent="0.25">
      <c r="A10" s="823" t="s">
        <v>365</v>
      </c>
      <c r="B10" s="824"/>
      <c r="C10" s="712">
        <f>IFERROR(C8/B8-1,0)</f>
        <v>0</v>
      </c>
      <c r="D10" s="712">
        <f>IFERROR(D8/C8-1,0)</f>
        <v>-1</v>
      </c>
      <c r="E10" s="712">
        <f>IFERROR(E7/D8-1,0)</f>
        <v>0</v>
      </c>
      <c r="F10" s="607">
        <f>IFERROR(F7/E8-1,0)</f>
        <v>0</v>
      </c>
    </row>
    <row r="11" spans="1:6" ht="13.5" thickTop="1" x14ac:dyDescent="0.2">
      <c r="A11" s="597" t="s">
        <v>366</v>
      </c>
      <c r="B11" s="598" t="s">
        <v>209</v>
      </c>
      <c r="C11" s="706">
        <v>10600</v>
      </c>
      <c r="D11" s="706">
        <v>9589</v>
      </c>
      <c r="E11" s="706">
        <v>10024</v>
      </c>
      <c r="F11" s="599">
        <v>9900</v>
      </c>
    </row>
    <row r="12" spans="1:6" ht="13.5" thickBot="1" x14ac:dyDescent="0.25">
      <c r="A12" s="601"/>
      <c r="B12" s="602" t="s">
        <v>210</v>
      </c>
      <c r="C12" s="706">
        <v>10008</v>
      </c>
      <c r="D12" s="706">
        <v>10349</v>
      </c>
      <c r="E12" s="709">
        <v>9144</v>
      </c>
      <c r="F12" s="603" t="s">
        <v>211</v>
      </c>
    </row>
    <row r="13" spans="1:6" x14ac:dyDescent="0.2">
      <c r="A13" s="604"/>
      <c r="B13" s="605" t="s">
        <v>364</v>
      </c>
      <c r="C13" s="710">
        <f>IFERROR(C12/C11-1,0)</f>
        <v>-5.5849056603773595E-2</v>
      </c>
      <c r="D13" s="710">
        <f>IFERROR(D12/D11-1,0)</f>
        <v>7.9257482532067991E-2</v>
      </c>
      <c r="E13" s="711" t="s">
        <v>211</v>
      </c>
      <c r="F13" s="606" t="s">
        <v>211</v>
      </c>
    </row>
    <row r="14" spans="1:6" ht="13.5" thickBot="1" x14ac:dyDescent="0.25">
      <c r="A14" s="823" t="s">
        <v>365</v>
      </c>
      <c r="B14" s="824"/>
      <c r="C14" s="712">
        <f>IFERROR(C12/B12-1,0)</f>
        <v>0</v>
      </c>
      <c r="D14" s="712">
        <f>IFERROR(D12/C12-1,0)</f>
        <v>3.4072741806554729E-2</v>
      </c>
      <c r="E14" s="712">
        <f>IFERROR(E11/D12-1,0)</f>
        <v>-3.1404000386510811E-2</v>
      </c>
      <c r="F14" s="607">
        <f>IFERROR(F11/E12-1,0)</f>
        <v>8.2677165354330784E-2</v>
      </c>
    </row>
    <row r="15" spans="1:6" ht="13.5" thickTop="1" x14ac:dyDescent="0.2">
      <c r="A15" s="597" t="s">
        <v>208</v>
      </c>
      <c r="B15" s="598" t="s">
        <v>209</v>
      </c>
      <c r="C15" s="706">
        <v>70009</v>
      </c>
      <c r="D15" s="706">
        <v>81310</v>
      </c>
      <c r="E15" s="706">
        <v>87419</v>
      </c>
      <c r="F15" s="599">
        <v>93082</v>
      </c>
    </row>
    <row r="16" spans="1:6" ht="13.5" thickBot="1" x14ac:dyDescent="0.25">
      <c r="A16" s="601"/>
      <c r="B16" s="602" t="s">
        <v>210</v>
      </c>
      <c r="C16" s="713">
        <v>43635</v>
      </c>
      <c r="D16" s="713">
        <v>54774</v>
      </c>
      <c r="E16" s="709">
        <v>56726</v>
      </c>
      <c r="F16" s="603" t="s">
        <v>211</v>
      </c>
    </row>
    <row r="17" spans="1:6" x14ac:dyDescent="0.2">
      <c r="A17" s="604"/>
      <c r="B17" s="605" t="s">
        <v>364</v>
      </c>
      <c r="C17" s="710">
        <f>IFERROR(C16/C15-1,0)</f>
        <v>-0.37672299275807397</v>
      </c>
      <c r="D17" s="710">
        <f>IFERROR(D16/D15-1,0)</f>
        <v>-0.32635592178083872</v>
      </c>
      <c r="E17" s="711" t="s">
        <v>211</v>
      </c>
      <c r="F17" s="606" t="s">
        <v>211</v>
      </c>
    </row>
    <row r="18" spans="1:6" ht="13.5" thickBot="1" x14ac:dyDescent="0.25">
      <c r="A18" s="823" t="s">
        <v>365</v>
      </c>
      <c r="B18" s="824"/>
      <c r="C18" s="712">
        <f>IFERROR(C16/B16-1,0)</f>
        <v>0</v>
      </c>
      <c r="D18" s="712">
        <f>IFERROR(D16/C16-1,0)</f>
        <v>0.25527672739773122</v>
      </c>
      <c r="E18" s="712">
        <f>IFERROR(E15/D16-1,0)</f>
        <v>0.59599444992149553</v>
      </c>
      <c r="F18" s="607">
        <f>IFERROR(F15/E16-1,0)</f>
        <v>0.64090540492895665</v>
      </c>
    </row>
    <row r="19" spans="1:6" ht="13.5" thickTop="1" x14ac:dyDescent="0.2">
      <c r="A19" s="597" t="s">
        <v>212</v>
      </c>
      <c r="B19" s="598" t="s">
        <v>209</v>
      </c>
      <c r="C19" s="706">
        <v>68889</v>
      </c>
      <c r="D19" s="706">
        <v>81160</v>
      </c>
      <c r="E19" s="706">
        <v>87269</v>
      </c>
      <c r="F19" s="599">
        <v>92932</v>
      </c>
    </row>
    <row r="20" spans="1:6" ht="13.5" thickBot="1" x14ac:dyDescent="0.25">
      <c r="A20" s="601"/>
      <c r="B20" s="602" t="s">
        <v>210</v>
      </c>
      <c r="C20" s="713">
        <v>47069</v>
      </c>
      <c r="D20" s="713">
        <v>55108</v>
      </c>
      <c r="E20" s="718">
        <v>56895</v>
      </c>
      <c r="F20" s="603" t="s">
        <v>211</v>
      </c>
    </row>
    <row r="21" spans="1:6" x14ac:dyDescent="0.2">
      <c r="A21" s="604"/>
      <c r="B21" s="605" t="s">
        <v>364</v>
      </c>
      <c r="C21" s="710">
        <f>IFERROR(C20/C19-1,0)</f>
        <v>-0.3167414246106055</v>
      </c>
      <c r="D21" s="710">
        <f>IFERROR(D20/D19-1,0)</f>
        <v>-0.32099556431739773</v>
      </c>
      <c r="E21" s="711" t="s">
        <v>211</v>
      </c>
      <c r="F21" s="606" t="s">
        <v>211</v>
      </c>
    </row>
    <row r="22" spans="1:6" ht="13.5" thickBot="1" x14ac:dyDescent="0.25">
      <c r="A22" s="823" t="s">
        <v>365</v>
      </c>
      <c r="B22" s="824"/>
      <c r="C22" s="712">
        <f>IFERROR(C20/B20-1,0)</f>
        <v>0</v>
      </c>
      <c r="D22" s="712">
        <f>IFERROR(D20/C20-1,0)</f>
        <v>0.17079181626973172</v>
      </c>
      <c r="E22" s="712">
        <f>IFERROR(E19/D20-1,0)</f>
        <v>0.58359947738985274</v>
      </c>
      <c r="F22" s="607">
        <f>IFERROR(F19/E20-1,0)</f>
        <v>0.63339485016258013</v>
      </c>
    </row>
    <row r="23" spans="1:6" ht="13.5" thickTop="1" x14ac:dyDescent="0.2">
      <c r="A23" s="597" t="s">
        <v>213</v>
      </c>
      <c r="B23" s="598" t="s">
        <v>209</v>
      </c>
      <c r="C23" s="714">
        <v>120</v>
      </c>
      <c r="D23" s="714">
        <f t="shared" ref="C23:E24" si="0">D15-D19</f>
        <v>150</v>
      </c>
      <c r="E23" s="706">
        <f t="shared" si="0"/>
        <v>150</v>
      </c>
      <c r="F23" s="599">
        <f>F15-F19</f>
        <v>150</v>
      </c>
    </row>
    <row r="24" spans="1:6" ht="13.5" thickBot="1" x14ac:dyDescent="0.25">
      <c r="A24" s="601"/>
      <c r="B24" s="602" t="s">
        <v>210</v>
      </c>
      <c r="C24" s="715">
        <f t="shared" si="0"/>
        <v>-3434</v>
      </c>
      <c r="D24" s="715">
        <f t="shared" si="0"/>
        <v>-334</v>
      </c>
      <c r="E24" s="709">
        <v>-169</v>
      </c>
      <c r="F24" s="603" t="s">
        <v>211</v>
      </c>
    </row>
    <row r="25" spans="1:6" x14ac:dyDescent="0.2">
      <c r="A25" s="604"/>
      <c r="B25" s="605" t="s">
        <v>364</v>
      </c>
      <c r="C25" s="710">
        <f>IFERROR(C24/C23-1,0)</f>
        <v>-29.616666666666667</v>
      </c>
      <c r="D25" s="710">
        <f>IFERROR(D24/D23-1,0)</f>
        <v>-3.2266666666666666</v>
      </c>
      <c r="E25" s="711" t="s">
        <v>211</v>
      </c>
      <c r="F25" s="606" t="s">
        <v>211</v>
      </c>
    </row>
    <row r="26" spans="1:6" ht="13.5" thickBot="1" x14ac:dyDescent="0.25">
      <c r="A26" s="823" t="s">
        <v>365</v>
      </c>
      <c r="B26" s="824"/>
      <c r="C26" s="712">
        <f>IFERROR(C24/B24-1,0)</f>
        <v>0</v>
      </c>
      <c r="D26" s="712">
        <f>IFERROR(D24/C24-1,0)</f>
        <v>-0.90273733255678512</v>
      </c>
      <c r="E26" s="712">
        <f>IFERROR(E23/D24-1,0)</f>
        <v>-1.4491017964071857</v>
      </c>
      <c r="F26" s="607">
        <f>IFERROR(F23/E24-1,0)</f>
        <v>-1.8875739644970415</v>
      </c>
    </row>
    <row r="27" spans="1:6" ht="13.5" thickTop="1" x14ac:dyDescent="0.2">
      <c r="A27" s="608" t="s">
        <v>214</v>
      </c>
      <c r="B27" s="598" t="s">
        <v>209</v>
      </c>
      <c r="C27" s="706">
        <v>0</v>
      </c>
      <c r="D27" s="706">
        <v>0</v>
      </c>
      <c r="E27" s="706">
        <v>0</v>
      </c>
      <c r="F27" s="599">
        <v>0</v>
      </c>
    </row>
    <row r="28" spans="1:6" ht="13.5" thickBot="1" x14ac:dyDescent="0.25">
      <c r="A28" s="601"/>
      <c r="B28" s="602" t="s">
        <v>210</v>
      </c>
      <c r="C28" s="713">
        <v>-3591</v>
      </c>
      <c r="D28" s="713">
        <v>-114</v>
      </c>
      <c r="E28" s="709">
        <v>421</v>
      </c>
      <c r="F28" s="603" t="s">
        <v>211</v>
      </c>
    </row>
    <row r="29" spans="1:6" x14ac:dyDescent="0.2">
      <c r="A29" s="604"/>
      <c r="B29" s="605" t="s">
        <v>364</v>
      </c>
      <c r="C29" s="710">
        <f>IFERROR(C28/C27-1,0)</f>
        <v>0</v>
      </c>
      <c r="D29" s="710">
        <f>IFERROR(D28/D27-1,0)</f>
        <v>0</v>
      </c>
      <c r="E29" s="711" t="s">
        <v>211</v>
      </c>
      <c r="F29" s="606" t="s">
        <v>211</v>
      </c>
    </row>
    <row r="30" spans="1:6" ht="13.5" thickBot="1" x14ac:dyDescent="0.25">
      <c r="A30" s="823" t="s">
        <v>365</v>
      </c>
      <c r="B30" s="824"/>
      <c r="C30" s="712">
        <f>IFERROR(C28/B28-1,0)</f>
        <v>0</v>
      </c>
      <c r="D30" s="712">
        <f>IFERROR(D28/C28-1,0)</f>
        <v>-0.96825396825396826</v>
      </c>
      <c r="E30" s="712">
        <f>IFERROR(E27/D28-1,0)</f>
        <v>-1</v>
      </c>
      <c r="F30" s="607">
        <f>IFERROR(F27/E28-1,0)</f>
        <v>-1</v>
      </c>
    </row>
    <row r="31" spans="1:6" ht="9" customHeight="1" thickTop="1" thickBot="1" x14ac:dyDescent="0.25">
      <c r="A31" s="609"/>
      <c r="B31" s="610"/>
      <c r="C31" s="716"/>
      <c r="D31" s="717"/>
      <c r="E31" s="717"/>
      <c r="F31" s="611"/>
    </row>
    <row r="32" spans="1:6" ht="13.5" thickTop="1" x14ac:dyDescent="0.2">
      <c r="A32" s="597" t="s">
        <v>215</v>
      </c>
      <c r="B32" s="598" t="s">
        <v>209</v>
      </c>
      <c r="C32" s="706">
        <v>39</v>
      </c>
      <c r="D32" s="706">
        <v>39</v>
      </c>
      <c r="E32" s="707">
        <v>39</v>
      </c>
      <c r="F32" s="600">
        <v>31</v>
      </c>
    </row>
    <row r="33" spans="1:7" ht="13.5" thickBot="1" x14ac:dyDescent="0.25">
      <c r="A33" s="601"/>
      <c r="B33" s="602" t="s">
        <v>210</v>
      </c>
      <c r="C33" s="713">
        <v>29</v>
      </c>
      <c r="D33" s="713">
        <v>30</v>
      </c>
      <c r="E33" s="718">
        <v>31</v>
      </c>
      <c r="F33" s="612" t="s">
        <v>211</v>
      </c>
    </row>
    <row r="34" spans="1:7" x14ac:dyDescent="0.2">
      <c r="A34" s="604"/>
      <c r="B34" s="605" t="s">
        <v>364</v>
      </c>
      <c r="C34" s="710">
        <f>IFERROR(C33/C32-1,0)</f>
        <v>-0.25641025641025639</v>
      </c>
      <c r="D34" s="710">
        <f>IFERROR(D33/D32-1,0)</f>
        <v>-0.23076923076923073</v>
      </c>
      <c r="E34" s="711" t="s">
        <v>211</v>
      </c>
      <c r="F34" s="606" t="s">
        <v>211</v>
      </c>
    </row>
    <row r="35" spans="1:7" ht="13.5" thickBot="1" x14ac:dyDescent="0.25">
      <c r="A35" s="823" t="s">
        <v>365</v>
      </c>
      <c r="B35" s="824"/>
      <c r="C35" s="712">
        <f>IFERROR(C33/B33-1,0)</f>
        <v>0</v>
      </c>
      <c r="D35" s="712">
        <f>IFERROR(D33/C33-1,0)</f>
        <v>3.4482758620689724E-2</v>
      </c>
      <c r="E35" s="712">
        <f>IFERROR(E32/D33-1,0)</f>
        <v>0.30000000000000004</v>
      </c>
      <c r="F35" s="607">
        <f>IFERROR(F32/E33-1,0)</f>
        <v>0</v>
      </c>
    </row>
    <row r="36" spans="1:7" ht="13.5" thickTop="1" x14ac:dyDescent="0.2">
      <c r="A36" s="597" t="s">
        <v>216</v>
      </c>
      <c r="B36" s="598" t="s">
        <v>209</v>
      </c>
      <c r="C36" s="706">
        <v>47</v>
      </c>
      <c r="D36" s="706">
        <v>90</v>
      </c>
      <c r="E36" s="707">
        <v>93</v>
      </c>
      <c r="F36" s="600"/>
    </row>
    <row r="37" spans="1:7" ht="13.5" thickBot="1" x14ac:dyDescent="0.25">
      <c r="A37" s="601"/>
      <c r="B37" s="602" t="s">
        <v>210</v>
      </c>
      <c r="C37" s="713">
        <v>55</v>
      </c>
      <c r="D37" s="713">
        <v>58</v>
      </c>
      <c r="E37" s="718">
        <v>67</v>
      </c>
      <c r="F37" s="612" t="s">
        <v>211</v>
      </c>
    </row>
    <row r="38" spans="1:7" x14ac:dyDescent="0.2">
      <c r="A38" s="604"/>
      <c r="B38" s="605" t="s">
        <v>364</v>
      </c>
      <c r="C38" s="710">
        <f>IFERROR(C37/C36-1,0)</f>
        <v>0.17021276595744683</v>
      </c>
      <c r="D38" s="710">
        <f>IFERROR(D37/D36-1,0)</f>
        <v>-0.35555555555555551</v>
      </c>
      <c r="E38" s="711" t="s">
        <v>211</v>
      </c>
      <c r="F38" s="606" t="s">
        <v>211</v>
      </c>
    </row>
    <row r="39" spans="1:7" ht="13.5" thickBot="1" x14ac:dyDescent="0.25">
      <c r="A39" s="823" t="s">
        <v>365</v>
      </c>
      <c r="B39" s="824"/>
      <c r="C39" s="712">
        <f>IFERROR(C37/B37-1,0)</f>
        <v>0</v>
      </c>
      <c r="D39" s="712">
        <f>IFERROR(D37/C37-1,0)</f>
        <v>5.4545454545454453E-2</v>
      </c>
      <c r="E39" s="712">
        <f>IFERROR(E36/D37-1,0)</f>
        <v>0.60344827586206895</v>
      </c>
      <c r="F39" s="607">
        <f>IFERROR(F36/E37-1,0)</f>
        <v>-1</v>
      </c>
    </row>
    <row r="40" spans="1:7" ht="9" customHeight="1" thickTop="1" thickBot="1" x14ac:dyDescent="0.25">
      <c r="A40" s="609"/>
      <c r="B40" s="610"/>
      <c r="C40" s="717"/>
      <c r="D40" s="717"/>
      <c r="E40" s="719"/>
      <c r="F40" s="611"/>
    </row>
    <row r="41" spans="1:7" ht="13.5" thickTop="1" x14ac:dyDescent="0.2">
      <c r="A41" s="597" t="s">
        <v>367</v>
      </c>
      <c r="B41" s="598" t="s">
        <v>209</v>
      </c>
      <c r="C41" s="706">
        <v>2000</v>
      </c>
      <c r="D41" s="706">
        <v>5900</v>
      </c>
      <c r="E41" s="707">
        <v>1000</v>
      </c>
      <c r="F41" s="600">
        <v>0</v>
      </c>
    </row>
    <row r="42" spans="1:7" ht="13.5" thickBot="1" x14ac:dyDescent="0.25">
      <c r="A42" s="601"/>
      <c r="B42" s="602" t="s">
        <v>210</v>
      </c>
      <c r="C42" s="713">
        <v>1859</v>
      </c>
      <c r="D42" s="713">
        <v>360</v>
      </c>
      <c r="E42" s="718">
        <v>160</v>
      </c>
      <c r="F42" s="612" t="s">
        <v>211</v>
      </c>
    </row>
    <row r="43" spans="1:7" x14ac:dyDescent="0.2">
      <c r="A43" s="604"/>
      <c r="B43" s="605" t="s">
        <v>364</v>
      </c>
      <c r="C43" s="710">
        <f>IFERROR(C42/C41-1,0)</f>
        <v>-7.0500000000000007E-2</v>
      </c>
      <c r="D43" s="710">
        <f>IFERROR(D42/D41-1,0)</f>
        <v>-0.93898305084745759</v>
      </c>
      <c r="E43" s="711" t="s">
        <v>211</v>
      </c>
      <c r="F43" s="606" t="s">
        <v>211</v>
      </c>
    </row>
    <row r="44" spans="1:7" ht="13.5" thickBot="1" x14ac:dyDescent="0.25">
      <c r="A44" s="823" t="s">
        <v>365</v>
      </c>
      <c r="B44" s="824"/>
      <c r="C44" s="712">
        <f>IFERROR(C42/B42-1,0)</f>
        <v>0</v>
      </c>
      <c r="D44" s="712">
        <f>IFERROR(D42/C42-1,0)</f>
        <v>-0.80634749865519095</v>
      </c>
      <c r="E44" s="712">
        <f>IFERROR(E41/D42-1,0)</f>
        <v>1.7777777777777777</v>
      </c>
      <c r="F44" s="607">
        <f>IFERROR(F41/E42-1,0)</f>
        <v>-1</v>
      </c>
    </row>
    <row r="45" spans="1:7" ht="13.5" thickTop="1" x14ac:dyDescent="0.2"/>
    <row r="46" spans="1:7" ht="15.75" customHeight="1" x14ac:dyDescent="0.2">
      <c r="A46" s="825" t="s">
        <v>878</v>
      </c>
      <c r="B46" s="825"/>
      <c r="C46" s="825"/>
      <c r="D46" s="825"/>
      <c r="E46" s="825"/>
      <c r="F46" s="825"/>
      <c r="G46" s="613"/>
    </row>
    <row r="47" spans="1:7" x14ac:dyDescent="0.2">
      <c r="A47" s="825"/>
      <c r="B47" s="825"/>
      <c r="C47" s="825"/>
      <c r="D47" s="825"/>
      <c r="E47" s="825"/>
      <c r="F47" s="825"/>
      <c r="G47" s="613"/>
    </row>
    <row r="48" spans="1:7" x14ac:dyDescent="0.2">
      <c r="A48" s="825"/>
      <c r="B48" s="825"/>
      <c r="C48" s="825"/>
      <c r="D48" s="825"/>
      <c r="E48" s="825"/>
      <c r="F48" s="825"/>
    </row>
    <row r="50" spans="1:1" x14ac:dyDescent="0.2">
      <c r="A50" s="591" t="s">
        <v>368</v>
      </c>
    </row>
  </sheetData>
  <mergeCells count="12">
    <mergeCell ref="E1:F1"/>
    <mergeCell ref="A3:F3"/>
    <mergeCell ref="A10:B10"/>
    <mergeCell ref="A14:B14"/>
    <mergeCell ref="A18:B18"/>
    <mergeCell ref="A44:B44"/>
    <mergeCell ref="A46:F48"/>
    <mergeCell ref="A22:B22"/>
    <mergeCell ref="A26:B26"/>
    <mergeCell ref="A30:B30"/>
    <mergeCell ref="A35:B35"/>
    <mergeCell ref="A39:B39"/>
  </mergeCells>
  <pageMargins left="0.19685039370078741" right="0.31496062992125984" top="0.74803149606299213" bottom="0.7480314960629921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theme="3" tint="0.79998168889431442"/>
  </sheetPr>
  <dimension ref="A1:G46"/>
  <sheetViews>
    <sheetView showGridLines="0" workbookViewId="0">
      <selection activeCell="E29" sqref="E29"/>
    </sheetView>
  </sheetViews>
  <sheetFormatPr defaultRowHeight="12.75" x14ac:dyDescent="0.2"/>
  <cols>
    <col min="1" max="1" width="23.85546875" style="591" customWidth="1"/>
    <col min="2" max="2" width="16.85546875" style="591" customWidth="1"/>
    <col min="3" max="6" width="15.7109375" style="591" customWidth="1"/>
    <col min="7" max="16384" width="9.140625" style="591"/>
  </cols>
  <sheetData>
    <row r="1" spans="1:6" x14ac:dyDescent="0.2">
      <c r="F1" s="40"/>
    </row>
    <row r="2" spans="1:6" ht="13.5" thickBot="1" x14ac:dyDescent="0.25">
      <c r="C2" s="614"/>
      <c r="D2" s="614"/>
      <c r="E2" s="614"/>
      <c r="F2" s="614"/>
    </row>
    <row r="3" spans="1:6" ht="47.25" customHeight="1" thickBot="1" x14ac:dyDescent="0.25">
      <c r="A3" s="614"/>
      <c r="B3" s="615"/>
      <c r="C3" s="616" t="s">
        <v>797</v>
      </c>
      <c r="D3" s="616" t="s">
        <v>812</v>
      </c>
      <c r="E3" s="617" t="s">
        <v>813</v>
      </c>
      <c r="F3" s="618" t="s">
        <v>814</v>
      </c>
    </row>
    <row r="4" spans="1:6" ht="15" customHeight="1" x14ac:dyDescent="0.2">
      <c r="A4" s="830" t="s">
        <v>217</v>
      </c>
      <c r="B4" s="831"/>
      <c r="C4" s="720">
        <v>0</v>
      </c>
      <c r="D4" s="720">
        <v>1173</v>
      </c>
      <c r="E4" s="720">
        <v>1150</v>
      </c>
      <c r="F4" s="619">
        <v>1589</v>
      </c>
    </row>
    <row r="5" spans="1:6" ht="15" customHeight="1" x14ac:dyDescent="0.2">
      <c r="A5" s="832" t="s">
        <v>369</v>
      </c>
      <c r="B5" s="833"/>
      <c r="C5" s="721">
        <v>0</v>
      </c>
      <c r="D5" s="721">
        <v>1.1659999999999999</v>
      </c>
      <c r="E5" s="722">
        <v>0</v>
      </c>
      <c r="F5" s="621">
        <v>4.6040000000000001</v>
      </c>
    </row>
    <row r="6" spans="1:6" ht="15" customHeight="1" x14ac:dyDescent="0.2">
      <c r="A6" s="832" t="s">
        <v>370</v>
      </c>
      <c r="B6" s="833"/>
      <c r="C6" s="721">
        <v>0</v>
      </c>
      <c r="D6" s="721">
        <v>0</v>
      </c>
      <c r="E6" s="722">
        <v>0</v>
      </c>
      <c r="F6" s="621">
        <v>251.69</v>
      </c>
    </row>
    <row r="7" spans="1:6" ht="15" customHeight="1" x14ac:dyDescent="0.2">
      <c r="A7" s="832" t="s">
        <v>371</v>
      </c>
      <c r="B7" s="833"/>
      <c r="C7" s="721">
        <v>2057</v>
      </c>
      <c r="D7" s="721">
        <v>1444</v>
      </c>
      <c r="E7" s="722">
        <v>2439</v>
      </c>
      <c r="F7" s="621">
        <v>1291</v>
      </c>
    </row>
    <row r="8" spans="1:6" ht="15" customHeight="1" x14ac:dyDescent="0.2">
      <c r="A8" s="832" t="s">
        <v>219</v>
      </c>
      <c r="B8" s="833"/>
      <c r="C8" s="721">
        <v>0</v>
      </c>
      <c r="D8" s="721">
        <v>0</v>
      </c>
      <c r="E8" s="721">
        <v>0</v>
      </c>
      <c r="F8" s="620">
        <v>4317.3900000000003</v>
      </c>
    </row>
    <row r="9" spans="1:6" ht="15" customHeight="1" x14ac:dyDescent="0.2">
      <c r="A9" s="832" t="s">
        <v>218</v>
      </c>
      <c r="B9" s="833"/>
      <c r="C9" s="721">
        <v>55.78</v>
      </c>
      <c r="D9" s="721">
        <v>55.7851</v>
      </c>
      <c r="E9" s="721">
        <v>43.95</v>
      </c>
      <c r="F9" s="620">
        <v>67.91</v>
      </c>
    </row>
    <row r="10" spans="1:6" ht="15" customHeight="1" thickBot="1" x14ac:dyDescent="0.25">
      <c r="A10" s="834" t="s">
        <v>372</v>
      </c>
      <c r="B10" s="835"/>
      <c r="C10" s="723">
        <v>75.09</v>
      </c>
      <c r="D10" s="723">
        <v>70.465000000000003</v>
      </c>
      <c r="E10" s="724">
        <v>67.98</v>
      </c>
      <c r="F10" s="623">
        <v>80.19</v>
      </c>
    </row>
    <row r="11" spans="1:6" x14ac:dyDescent="0.2">
      <c r="A11" s="624"/>
      <c r="B11" s="624"/>
      <c r="C11" s="624"/>
      <c r="D11" s="624"/>
      <c r="E11" s="624"/>
      <c r="F11" s="624"/>
    </row>
    <row r="12" spans="1:6" ht="13.5" thickBot="1" x14ac:dyDescent="0.25">
      <c r="C12" s="614"/>
      <c r="D12" s="614"/>
      <c r="E12" s="614"/>
      <c r="F12" s="625" t="s">
        <v>198</v>
      </c>
    </row>
    <row r="13" spans="1:6" ht="39.75" customHeight="1" thickBot="1" x14ac:dyDescent="0.25">
      <c r="A13" s="614"/>
      <c r="B13" s="615"/>
      <c r="C13" s="626" t="s">
        <v>794</v>
      </c>
      <c r="D13" s="626" t="s">
        <v>798</v>
      </c>
      <c r="E13" s="626" t="s">
        <v>815</v>
      </c>
      <c r="F13" s="626" t="s">
        <v>816</v>
      </c>
    </row>
    <row r="14" spans="1:6" ht="15" customHeight="1" x14ac:dyDescent="0.2">
      <c r="A14" s="838" t="s">
        <v>373</v>
      </c>
      <c r="B14" s="839"/>
      <c r="C14" s="725">
        <v>2156</v>
      </c>
      <c r="D14" s="725">
        <v>1122</v>
      </c>
      <c r="E14" s="725">
        <v>0</v>
      </c>
      <c r="F14" s="726">
        <v>0</v>
      </c>
    </row>
    <row r="15" spans="1:6" ht="15" customHeight="1" x14ac:dyDescent="0.2">
      <c r="A15" s="840" t="s">
        <v>374</v>
      </c>
      <c r="B15" s="841"/>
      <c r="C15" s="727"/>
      <c r="D15" s="727"/>
      <c r="E15" s="728">
        <v>0</v>
      </c>
      <c r="F15" s="729">
        <v>0</v>
      </c>
    </row>
    <row r="16" spans="1:6" ht="15" customHeight="1" thickBot="1" x14ac:dyDescent="0.25">
      <c r="A16" s="842" t="s">
        <v>276</v>
      </c>
      <c r="B16" s="843"/>
      <c r="C16" s="730">
        <f>SUM(C14:C15)</f>
        <v>2156</v>
      </c>
      <c r="D16" s="730">
        <f>SUM(D14:D15)</f>
        <v>1122</v>
      </c>
      <c r="E16" s="730">
        <f>SUM(E14:E15)</f>
        <v>0</v>
      </c>
      <c r="F16" s="730">
        <f>SUM(F14:F15)</f>
        <v>0</v>
      </c>
    </row>
    <row r="17" spans="1:6" s="631" customFormat="1" x14ac:dyDescent="0.2">
      <c r="A17" s="628"/>
      <c r="B17" s="629"/>
      <c r="C17" s="630"/>
      <c r="D17" s="630"/>
      <c r="E17" s="630"/>
      <c r="F17" s="630"/>
    </row>
    <row r="18" spans="1:6" s="631" customFormat="1" ht="13.5" thickBot="1" x14ac:dyDescent="0.25">
      <c r="B18" s="632"/>
      <c r="C18" s="633"/>
      <c r="D18" s="633"/>
      <c r="E18" s="633"/>
      <c r="F18" s="625" t="s">
        <v>198</v>
      </c>
    </row>
    <row r="19" spans="1:6" ht="30" customHeight="1" thickBot="1" x14ac:dyDescent="0.25">
      <c r="A19" s="614"/>
      <c r="B19" s="634"/>
      <c r="C19" s="635" t="s">
        <v>713</v>
      </c>
      <c r="D19" s="635" t="s">
        <v>749</v>
      </c>
      <c r="E19" s="635" t="s">
        <v>758</v>
      </c>
      <c r="F19" s="636" t="s">
        <v>814</v>
      </c>
    </row>
    <row r="20" spans="1:6" ht="15" customHeight="1" x14ac:dyDescent="0.2">
      <c r="A20" s="844" t="s">
        <v>228</v>
      </c>
      <c r="B20" s="637" t="s">
        <v>209</v>
      </c>
      <c r="C20" s="731">
        <v>19000</v>
      </c>
      <c r="D20" s="731">
        <v>26700</v>
      </c>
      <c r="E20" s="731">
        <v>31500</v>
      </c>
      <c r="F20" s="731">
        <v>35000</v>
      </c>
    </row>
    <row r="21" spans="1:6" ht="15" customHeight="1" x14ac:dyDescent="0.2">
      <c r="A21" s="828"/>
      <c r="B21" s="638" t="s">
        <v>377</v>
      </c>
      <c r="C21" s="732">
        <v>18940</v>
      </c>
      <c r="D21" s="732">
        <v>26693</v>
      </c>
      <c r="E21" s="732">
        <v>31500</v>
      </c>
      <c r="F21" s="733" t="s">
        <v>211</v>
      </c>
    </row>
    <row r="22" spans="1:6" ht="15" customHeight="1" thickBot="1" x14ac:dyDescent="0.25">
      <c r="A22" s="829"/>
      <c r="B22" s="639" t="s">
        <v>390</v>
      </c>
      <c r="C22" s="734">
        <v>18940</v>
      </c>
      <c r="D22" s="734">
        <v>26693</v>
      </c>
      <c r="E22" s="734">
        <v>31500</v>
      </c>
      <c r="F22" s="735" t="s">
        <v>211</v>
      </c>
    </row>
    <row r="23" spans="1:6" ht="15" customHeight="1" x14ac:dyDescent="0.2">
      <c r="A23" s="828" t="s">
        <v>375</v>
      </c>
      <c r="B23" s="640" t="s">
        <v>209</v>
      </c>
      <c r="C23" s="736"/>
      <c r="D23" s="736"/>
      <c r="E23" s="736"/>
      <c r="F23" s="736"/>
    </row>
    <row r="24" spans="1:6" ht="15" customHeight="1" x14ac:dyDescent="0.2">
      <c r="A24" s="828"/>
      <c r="B24" s="627" t="s">
        <v>377</v>
      </c>
      <c r="C24" s="733"/>
      <c r="D24" s="733"/>
      <c r="E24" s="733"/>
      <c r="F24" s="737" t="s">
        <v>211</v>
      </c>
    </row>
    <row r="25" spans="1:6" ht="15" customHeight="1" thickBot="1" x14ac:dyDescent="0.25">
      <c r="A25" s="829"/>
      <c r="B25" s="622" t="s">
        <v>390</v>
      </c>
      <c r="C25" s="734"/>
      <c r="D25" s="734"/>
      <c r="E25" s="734"/>
      <c r="F25" s="734" t="s">
        <v>211</v>
      </c>
    </row>
    <row r="26" spans="1:6" x14ac:dyDescent="0.2">
      <c r="A26" s="836" t="s">
        <v>376</v>
      </c>
      <c r="B26" s="641" t="s">
        <v>209</v>
      </c>
      <c r="C26" s="731">
        <v>19000</v>
      </c>
      <c r="D26" s="731">
        <v>26700</v>
      </c>
      <c r="E26" s="731">
        <v>31500</v>
      </c>
      <c r="F26" s="738">
        <v>35000</v>
      </c>
    </row>
    <row r="27" spans="1:6" x14ac:dyDescent="0.2">
      <c r="A27" s="836"/>
      <c r="B27" s="642" t="s">
        <v>377</v>
      </c>
      <c r="C27" s="732">
        <v>18940</v>
      </c>
      <c r="D27" s="732">
        <v>26693</v>
      </c>
      <c r="E27" s="732">
        <v>31500</v>
      </c>
      <c r="F27" s="739" t="s">
        <v>211</v>
      </c>
    </row>
    <row r="28" spans="1:6" ht="13.5" thickBot="1" x14ac:dyDescent="0.25">
      <c r="A28" s="837"/>
      <c r="B28" s="643" t="s">
        <v>390</v>
      </c>
      <c r="C28" s="734">
        <v>18940</v>
      </c>
      <c r="D28" s="734">
        <v>26693</v>
      </c>
      <c r="E28" s="734">
        <v>31500</v>
      </c>
      <c r="F28" s="740" t="s">
        <v>211</v>
      </c>
    </row>
    <row r="29" spans="1:6" x14ac:dyDescent="0.2">
      <c r="A29" s="624"/>
      <c r="B29" s="629"/>
      <c r="C29" s="644"/>
      <c r="D29" s="644"/>
      <c r="E29" s="630"/>
      <c r="F29" s="644"/>
    </row>
    <row r="30" spans="1:6" x14ac:dyDescent="0.2">
      <c r="B30" s="632"/>
      <c r="C30" s="644"/>
      <c r="D30" s="644"/>
      <c r="E30" s="644"/>
      <c r="F30" s="644"/>
    </row>
    <row r="31" spans="1:6" x14ac:dyDescent="0.2">
      <c r="B31" s="632"/>
      <c r="C31" s="644"/>
      <c r="D31" s="644"/>
      <c r="E31" s="644"/>
      <c r="F31" s="644"/>
    </row>
    <row r="34" spans="1:7" ht="18" customHeight="1" x14ac:dyDescent="0.2">
      <c r="A34" s="645" t="s">
        <v>220</v>
      </c>
      <c r="B34" s="645"/>
      <c r="C34" s="645"/>
      <c r="D34" s="645"/>
      <c r="E34" s="645"/>
      <c r="F34" s="645"/>
    </row>
    <row r="35" spans="1:7" ht="18" customHeight="1" x14ac:dyDescent="0.2">
      <c r="A35" s="845" t="s">
        <v>882</v>
      </c>
      <c r="B35" s="845"/>
      <c r="C35" s="845"/>
      <c r="D35" s="845"/>
      <c r="E35" s="845"/>
      <c r="F35" s="845"/>
      <c r="G35" s="646"/>
    </row>
    <row r="36" spans="1:7" ht="18" customHeight="1" x14ac:dyDescent="0.2">
      <c r="A36" s="845"/>
      <c r="B36" s="845"/>
      <c r="C36" s="845"/>
      <c r="D36" s="845"/>
      <c r="E36" s="845"/>
      <c r="F36" s="845"/>
      <c r="G36" s="646"/>
    </row>
    <row r="37" spans="1:7" ht="18" customHeight="1" x14ac:dyDescent="0.2">
      <c r="A37" s="845"/>
      <c r="B37" s="845"/>
      <c r="C37" s="845"/>
      <c r="D37" s="845"/>
      <c r="E37" s="845"/>
      <c r="F37" s="845"/>
      <c r="G37" s="646"/>
    </row>
    <row r="38" spans="1:7" ht="18" customHeight="1" x14ac:dyDescent="0.2">
      <c r="A38" s="845"/>
      <c r="B38" s="845"/>
      <c r="C38" s="845"/>
      <c r="D38" s="845"/>
      <c r="E38" s="845"/>
      <c r="F38" s="845"/>
      <c r="G38" s="646"/>
    </row>
    <row r="39" spans="1:7" ht="18" customHeight="1" x14ac:dyDescent="0.2">
      <c r="A39" s="827" t="s">
        <v>883</v>
      </c>
      <c r="B39" s="827"/>
      <c r="C39" s="827"/>
      <c r="D39" s="827"/>
      <c r="E39" s="827"/>
      <c r="F39" s="827"/>
      <c r="G39" s="646"/>
    </row>
    <row r="40" spans="1:7" ht="18" customHeight="1" x14ac:dyDescent="0.2">
      <c r="A40" s="827" t="s">
        <v>884</v>
      </c>
      <c r="B40" s="827"/>
      <c r="C40" s="827"/>
      <c r="D40" s="827"/>
      <c r="E40" s="827"/>
      <c r="F40" s="827"/>
      <c r="G40" s="646"/>
    </row>
    <row r="41" spans="1:7" ht="18" customHeight="1" x14ac:dyDescent="0.2">
      <c r="A41" s="827" t="s">
        <v>885</v>
      </c>
      <c r="B41" s="827"/>
      <c r="C41" s="827"/>
      <c r="D41" s="827"/>
      <c r="E41" s="827"/>
      <c r="F41" s="827"/>
      <c r="G41" s="646"/>
    </row>
    <row r="42" spans="1:7" ht="18" customHeight="1" x14ac:dyDescent="0.2">
      <c r="A42" s="825" t="s">
        <v>886</v>
      </c>
      <c r="B42" s="825"/>
      <c r="C42" s="825"/>
      <c r="D42" s="825"/>
      <c r="E42" s="825"/>
      <c r="F42" s="825"/>
      <c r="G42" s="646"/>
    </row>
    <row r="43" spans="1:7" ht="12" customHeight="1" x14ac:dyDescent="0.2">
      <c r="A43" s="825"/>
      <c r="B43" s="825"/>
      <c r="C43" s="825"/>
      <c r="D43" s="825"/>
      <c r="E43" s="825"/>
      <c r="F43" s="825"/>
      <c r="G43" s="646"/>
    </row>
    <row r="44" spans="1:7" ht="18" customHeight="1" x14ac:dyDescent="0.2">
      <c r="A44" s="827" t="s">
        <v>887</v>
      </c>
      <c r="B44" s="827"/>
      <c r="C44" s="827"/>
      <c r="D44" s="827"/>
      <c r="E44" s="827"/>
      <c r="F44" s="827"/>
      <c r="G44" s="646"/>
    </row>
    <row r="45" spans="1:7" ht="21" customHeight="1" x14ac:dyDescent="0.2">
      <c r="A45" s="825" t="s">
        <v>888</v>
      </c>
      <c r="B45" s="825"/>
      <c r="C45" s="825"/>
      <c r="D45" s="825"/>
      <c r="E45" s="825"/>
      <c r="F45" s="825"/>
    </row>
    <row r="46" spans="1:7" ht="9" customHeight="1" x14ac:dyDescent="0.2">
      <c r="A46" s="825"/>
      <c r="B46" s="825"/>
      <c r="C46" s="825"/>
      <c r="D46" s="825"/>
      <c r="E46" s="825"/>
      <c r="F46" s="825"/>
    </row>
  </sheetData>
  <mergeCells count="20">
    <mergeCell ref="A16:B16"/>
    <mergeCell ref="A20:A22"/>
    <mergeCell ref="A35:F38"/>
    <mergeCell ref="A39:F39"/>
    <mergeCell ref="A44:F44"/>
    <mergeCell ref="A45:F46"/>
    <mergeCell ref="A23:A25"/>
    <mergeCell ref="A4:B4"/>
    <mergeCell ref="A5:B5"/>
    <mergeCell ref="A6:B6"/>
    <mergeCell ref="A7:B7"/>
    <mergeCell ref="A8:B8"/>
    <mergeCell ref="A9:B9"/>
    <mergeCell ref="A10:B10"/>
    <mergeCell ref="A40:F40"/>
    <mergeCell ref="A41:F41"/>
    <mergeCell ref="A42:F43"/>
    <mergeCell ref="A26:A28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59999389629810485"/>
  </sheetPr>
  <dimension ref="A1:I143"/>
  <sheetViews>
    <sheetView showGridLines="0" workbookViewId="0">
      <selection activeCell="J43" sqref="J43"/>
    </sheetView>
  </sheetViews>
  <sheetFormatPr defaultRowHeight="15.75" x14ac:dyDescent="0.2"/>
  <cols>
    <col min="1" max="1" width="2.7109375" customWidth="1"/>
    <col min="2" max="2" width="21.7109375" customWidth="1"/>
    <col min="3" max="3" width="45.7109375" customWidth="1"/>
    <col min="4" max="4" width="7.5703125" customWidth="1"/>
    <col min="5" max="8" width="15.7109375" style="3" customWidth="1"/>
  </cols>
  <sheetData>
    <row r="1" spans="1:9" ht="12.75" customHeight="1" x14ac:dyDescent="0.2">
      <c r="H1" s="72" t="s">
        <v>362</v>
      </c>
    </row>
    <row r="2" spans="1:9" ht="17.25" customHeight="1" x14ac:dyDescent="0.2">
      <c r="B2" s="859" t="s">
        <v>817</v>
      </c>
      <c r="C2" s="859"/>
      <c r="D2" s="859"/>
      <c r="E2" s="859"/>
      <c r="F2" s="859"/>
      <c r="G2" s="859"/>
      <c r="H2" s="859"/>
      <c r="I2" s="54"/>
    </row>
    <row r="3" spans="1:9" ht="12" customHeight="1" thickBot="1" x14ac:dyDescent="0.25">
      <c r="E3"/>
      <c r="F3"/>
      <c r="G3"/>
      <c r="H3" s="68" t="s">
        <v>198</v>
      </c>
    </row>
    <row r="4" spans="1:9" ht="20.25" customHeight="1" x14ac:dyDescent="0.2">
      <c r="B4" s="853" t="s">
        <v>257</v>
      </c>
      <c r="C4" s="855" t="s">
        <v>258</v>
      </c>
      <c r="D4" s="857" t="s">
        <v>40</v>
      </c>
      <c r="E4" s="850" t="s">
        <v>65</v>
      </c>
      <c r="F4" s="851"/>
      <c r="G4" s="851"/>
      <c r="H4" s="852"/>
    </row>
    <row r="5" spans="1:9" ht="28.5" customHeight="1" x14ac:dyDescent="0.2">
      <c r="B5" s="854"/>
      <c r="C5" s="856"/>
      <c r="D5" s="858"/>
      <c r="E5" s="379" t="s">
        <v>818</v>
      </c>
      <c r="F5" s="379" t="s">
        <v>819</v>
      </c>
      <c r="G5" s="379" t="s">
        <v>820</v>
      </c>
      <c r="H5" s="380" t="s">
        <v>821</v>
      </c>
    </row>
    <row r="6" spans="1:9" ht="12.75" customHeight="1" thickBot="1" x14ac:dyDescent="0.25">
      <c r="B6" s="31">
        <v>1</v>
      </c>
      <c r="C6" s="24">
        <v>2</v>
      </c>
      <c r="D6" s="71">
        <v>3</v>
      </c>
      <c r="E6" s="32">
        <v>4</v>
      </c>
      <c r="F6" s="24">
        <v>5</v>
      </c>
      <c r="G6" s="71">
        <v>6</v>
      </c>
      <c r="H6" s="33">
        <v>7</v>
      </c>
    </row>
    <row r="7" spans="1:9" ht="20.100000000000001" customHeight="1" x14ac:dyDescent="0.2">
      <c r="B7" s="392"/>
      <c r="C7" s="15" t="s">
        <v>92</v>
      </c>
      <c r="D7" s="69"/>
      <c r="E7" s="89"/>
      <c r="F7" s="89"/>
      <c r="G7" s="89"/>
      <c r="H7" s="90"/>
    </row>
    <row r="8" spans="1:9" ht="20.100000000000001" customHeight="1" x14ac:dyDescent="0.2">
      <c r="A8" s="42"/>
      <c r="B8" s="393" t="s">
        <v>769</v>
      </c>
      <c r="C8" s="15" t="s">
        <v>402</v>
      </c>
      <c r="D8" s="70" t="s">
        <v>282</v>
      </c>
      <c r="E8" s="410"/>
      <c r="F8" s="410"/>
      <c r="G8" s="410"/>
      <c r="H8" s="411"/>
    </row>
    <row r="9" spans="1:9" ht="20.100000000000001" customHeight="1" x14ac:dyDescent="0.2">
      <c r="A9" s="42"/>
      <c r="B9" s="782"/>
      <c r="C9" s="17" t="s">
        <v>403</v>
      </c>
      <c r="D9" s="860" t="s">
        <v>283</v>
      </c>
      <c r="E9" s="846">
        <v>6097</v>
      </c>
      <c r="F9" s="846">
        <v>6496</v>
      </c>
      <c r="G9" s="846">
        <v>6997</v>
      </c>
      <c r="H9" s="848">
        <v>7047</v>
      </c>
    </row>
    <row r="10" spans="1:9" ht="13.5" customHeight="1" x14ac:dyDescent="0.2">
      <c r="A10" s="42"/>
      <c r="B10" s="782"/>
      <c r="C10" s="18" t="s">
        <v>404</v>
      </c>
      <c r="D10" s="780"/>
      <c r="E10" s="847"/>
      <c r="F10" s="847"/>
      <c r="G10" s="847"/>
      <c r="H10" s="849"/>
    </row>
    <row r="11" spans="1:9" ht="20.100000000000001" customHeight="1" x14ac:dyDescent="0.2">
      <c r="A11" s="42"/>
      <c r="B11" s="782" t="s">
        <v>770</v>
      </c>
      <c r="C11" s="19" t="s">
        <v>405</v>
      </c>
      <c r="D11" s="780" t="s">
        <v>284</v>
      </c>
      <c r="E11" s="846"/>
      <c r="F11" s="846"/>
      <c r="G11" s="846"/>
      <c r="H11" s="848"/>
    </row>
    <row r="12" spans="1:9" ht="12.75" customHeight="1" x14ac:dyDescent="0.2">
      <c r="A12" s="42"/>
      <c r="B12" s="782"/>
      <c r="C12" s="20" t="s">
        <v>406</v>
      </c>
      <c r="D12" s="780"/>
      <c r="E12" s="847"/>
      <c r="F12" s="847"/>
      <c r="G12" s="847"/>
      <c r="H12" s="849"/>
    </row>
    <row r="13" spans="1:9" ht="20.100000000000001" customHeight="1" x14ac:dyDescent="0.2">
      <c r="A13" s="42"/>
      <c r="B13" s="393" t="s">
        <v>771</v>
      </c>
      <c r="C13" s="21" t="s">
        <v>136</v>
      </c>
      <c r="D13" s="16" t="s">
        <v>285</v>
      </c>
      <c r="E13" s="10"/>
      <c r="F13" s="10"/>
      <c r="G13" s="10"/>
      <c r="H13" s="83"/>
    </row>
    <row r="14" spans="1:9" ht="25.5" customHeight="1" x14ac:dyDescent="0.2">
      <c r="A14" s="42"/>
      <c r="B14" s="393" t="s">
        <v>407</v>
      </c>
      <c r="C14" s="21" t="s">
        <v>408</v>
      </c>
      <c r="D14" s="16" t="s">
        <v>286</v>
      </c>
      <c r="E14" s="10"/>
      <c r="F14" s="10"/>
      <c r="G14" s="10"/>
      <c r="H14" s="83"/>
    </row>
    <row r="15" spans="1:9" ht="20.100000000000001" customHeight="1" x14ac:dyDescent="0.2">
      <c r="A15" s="42"/>
      <c r="B15" s="393" t="s">
        <v>772</v>
      </c>
      <c r="C15" s="21" t="s">
        <v>409</v>
      </c>
      <c r="D15" s="16" t="s">
        <v>287</v>
      </c>
      <c r="E15" s="10"/>
      <c r="F15" s="10"/>
      <c r="G15" s="10"/>
      <c r="H15" s="83"/>
    </row>
    <row r="16" spans="1:9" ht="25.5" customHeight="1" x14ac:dyDescent="0.2">
      <c r="A16" s="42"/>
      <c r="B16" s="393" t="s">
        <v>410</v>
      </c>
      <c r="C16" s="21" t="s">
        <v>411</v>
      </c>
      <c r="D16" s="16" t="s">
        <v>288</v>
      </c>
      <c r="E16" s="10"/>
      <c r="F16" s="10"/>
      <c r="G16" s="10"/>
      <c r="H16" s="83"/>
    </row>
    <row r="17" spans="1:8" ht="20.100000000000001" customHeight="1" x14ac:dyDescent="0.2">
      <c r="A17" s="42"/>
      <c r="B17" s="393" t="s">
        <v>773</v>
      </c>
      <c r="C17" s="21" t="s">
        <v>412</v>
      </c>
      <c r="D17" s="16" t="s">
        <v>289</v>
      </c>
      <c r="E17" s="10"/>
      <c r="F17" s="10"/>
      <c r="G17" s="10"/>
      <c r="H17" s="83"/>
    </row>
    <row r="18" spans="1:8" ht="20.100000000000001" customHeight="1" x14ac:dyDescent="0.2">
      <c r="A18" s="42"/>
      <c r="B18" s="782" t="s">
        <v>774</v>
      </c>
      <c r="C18" s="19" t="s">
        <v>413</v>
      </c>
      <c r="D18" s="780" t="s">
        <v>290</v>
      </c>
      <c r="E18" s="846">
        <v>6097</v>
      </c>
      <c r="F18" s="846">
        <v>6496</v>
      </c>
      <c r="G18" s="846">
        <v>6997</v>
      </c>
      <c r="H18" s="848">
        <v>7047</v>
      </c>
    </row>
    <row r="19" spans="1:8" ht="12.75" customHeight="1" x14ac:dyDescent="0.2">
      <c r="A19" s="42"/>
      <c r="B19" s="782"/>
      <c r="C19" s="20" t="s">
        <v>414</v>
      </c>
      <c r="D19" s="780"/>
      <c r="E19" s="847"/>
      <c r="F19" s="847"/>
      <c r="G19" s="847"/>
      <c r="H19" s="849"/>
    </row>
    <row r="20" spans="1:8" ht="20.100000000000001" customHeight="1" x14ac:dyDescent="0.2">
      <c r="A20" s="42"/>
      <c r="B20" s="393" t="s">
        <v>415</v>
      </c>
      <c r="C20" s="21" t="s">
        <v>416</v>
      </c>
      <c r="D20" s="16" t="s">
        <v>291</v>
      </c>
      <c r="E20" s="10"/>
      <c r="F20" s="10"/>
      <c r="G20" s="10"/>
      <c r="H20" s="83"/>
    </row>
    <row r="21" spans="1:8" ht="20.100000000000001" customHeight="1" x14ac:dyDescent="0.2">
      <c r="B21" s="394" t="s">
        <v>775</v>
      </c>
      <c r="C21" s="21" t="s">
        <v>417</v>
      </c>
      <c r="D21" s="16" t="s">
        <v>292</v>
      </c>
      <c r="E21" s="10">
        <v>6097</v>
      </c>
      <c r="F21" s="10">
        <v>6496</v>
      </c>
      <c r="G21" s="10">
        <v>6997</v>
      </c>
      <c r="H21" s="83">
        <v>7047</v>
      </c>
    </row>
    <row r="22" spans="1:8" ht="20.100000000000001" customHeight="1" x14ac:dyDescent="0.2">
      <c r="B22" s="394" t="s">
        <v>776</v>
      </c>
      <c r="C22" s="21" t="s">
        <v>418</v>
      </c>
      <c r="D22" s="16" t="s">
        <v>293</v>
      </c>
      <c r="E22" s="10"/>
      <c r="F22" s="10"/>
      <c r="G22" s="10"/>
      <c r="H22" s="83"/>
    </row>
    <row r="23" spans="1:8" ht="25.5" customHeight="1" x14ac:dyDescent="0.2">
      <c r="B23" s="394" t="s">
        <v>419</v>
      </c>
      <c r="C23" s="21" t="s">
        <v>420</v>
      </c>
      <c r="D23" s="16" t="s">
        <v>294</v>
      </c>
      <c r="E23" s="10"/>
      <c r="F23" s="10"/>
      <c r="G23" s="10"/>
      <c r="H23" s="83"/>
    </row>
    <row r="24" spans="1:8" ht="25.5" customHeight="1" x14ac:dyDescent="0.2">
      <c r="B24" s="394" t="s">
        <v>421</v>
      </c>
      <c r="C24" s="21" t="s">
        <v>777</v>
      </c>
      <c r="D24" s="16" t="s">
        <v>295</v>
      </c>
      <c r="E24" s="10"/>
      <c r="F24" s="10"/>
      <c r="G24" s="10"/>
      <c r="H24" s="83"/>
    </row>
    <row r="25" spans="1:8" ht="25.5" customHeight="1" x14ac:dyDescent="0.2">
      <c r="B25" s="394" t="s">
        <v>422</v>
      </c>
      <c r="C25" s="21" t="s">
        <v>423</v>
      </c>
      <c r="D25" s="16" t="s">
        <v>296</v>
      </c>
      <c r="E25" s="10"/>
      <c r="F25" s="10"/>
      <c r="G25" s="10"/>
      <c r="H25" s="83"/>
    </row>
    <row r="26" spans="1:8" ht="25.5" customHeight="1" x14ac:dyDescent="0.2">
      <c r="B26" s="394" t="s">
        <v>422</v>
      </c>
      <c r="C26" s="21" t="s">
        <v>424</v>
      </c>
      <c r="D26" s="16" t="s">
        <v>297</v>
      </c>
      <c r="E26" s="10"/>
      <c r="F26" s="10"/>
      <c r="G26" s="10"/>
      <c r="H26" s="83"/>
    </row>
    <row r="27" spans="1:8" ht="20.100000000000001" customHeight="1" x14ac:dyDescent="0.2">
      <c r="A27" s="42"/>
      <c r="B27" s="393" t="s">
        <v>778</v>
      </c>
      <c r="C27" s="21" t="s">
        <v>425</v>
      </c>
      <c r="D27" s="16" t="s">
        <v>298</v>
      </c>
      <c r="E27" s="10"/>
      <c r="F27" s="10"/>
      <c r="G27" s="10"/>
      <c r="H27" s="83"/>
    </row>
    <row r="28" spans="1:8" ht="25.5" customHeight="1" x14ac:dyDescent="0.2">
      <c r="A28" s="42"/>
      <c r="B28" s="782" t="s">
        <v>426</v>
      </c>
      <c r="C28" s="19" t="s">
        <v>427</v>
      </c>
      <c r="D28" s="780" t="s">
        <v>299</v>
      </c>
      <c r="E28" s="846"/>
      <c r="F28" s="846"/>
      <c r="G28" s="846"/>
      <c r="H28" s="848"/>
    </row>
    <row r="29" spans="1:8" ht="22.5" customHeight="1" x14ac:dyDescent="0.2">
      <c r="A29" s="42"/>
      <c r="B29" s="782"/>
      <c r="C29" s="20" t="s">
        <v>428</v>
      </c>
      <c r="D29" s="780"/>
      <c r="E29" s="847"/>
      <c r="F29" s="847"/>
      <c r="G29" s="847"/>
      <c r="H29" s="849"/>
    </row>
    <row r="30" spans="1:8" ht="25.5" customHeight="1" x14ac:dyDescent="0.2">
      <c r="A30" s="42"/>
      <c r="B30" s="393" t="s">
        <v>429</v>
      </c>
      <c r="C30" s="21" t="s">
        <v>761</v>
      </c>
      <c r="D30" s="16" t="s">
        <v>300</v>
      </c>
      <c r="E30" s="10"/>
      <c r="F30" s="10"/>
      <c r="G30" s="10"/>
      <c r="H30" s="83"/>
    </row>
    <row r="31" spans="1:8" ht="25.5" customHeight="1" x14ac:dyDescent="0.2">
      <c r="B31" s="394" t="s">
        <v>430</v>
      </c>
      <c r="C31" s="21" t="s">
        <v>431</v>
      </c>
      <c r="D31" s="16" t="s">
        <v>301</v>
      </c>
      <c r="E31" s="10"/>
      <c r="F31" s="10"/>
      <c r="G31" s="10"/>
      <c r="H31" s="83"/>
    </row>
    <row r="32" spans="1:8" ht="35.25" customHeight="1" x14ac:dyDescent="0.2">
      <c r="B32" s="394" t="s">
        <v>432</v>
      </c>
      <c r="C32" s="21" t="s">
        <v>433</v>
      </c>
      <c r="D32" s="16" t="s">
        <v>302</v>
      </c>
      <c r="E32" s="10"/>
      <c r="F32" s="10"/>
      <c r="G32" s="10"/>
      <c r="H32" s="83"/>
    </row>
    <row r="33" spans="1:8" ht="35.25" customHeight="1" x14ac:dyDescent="0.2">
      <c r="B33" s="394" t="s">
        <v>434</v>
      </c>
      <c r="C33" s="21" t="s">
        <v>762</v>
      </c>
      <c r="D33" s="16" t="s">
        <v>303</v>
      </c>
      <c r="E33" s="10"/>
      <c r="F33" s="10"/>
      <c r="G33" s="10"/>
      <c r="H33" s="83"/>
    </row>
    <row r="34" spans="1:8" ht="25.5" customHeight="1" x14ac:dyDescent="0.2">
      <c r="B34" s="394" t="s">
        <v>435</v>
      </c>
      <c r="C34" s="21" t="s">
        <v>436</v>
      </c>
      <c r="D34" s="16" t="s">
        <v>304</v>
      </c>
      <c r="E34" s="10"/>
      <c r="F34" s="10"/>
      <c r="G34" s="10"/>
      <c r="H34" s="83"/>
    </row>
    <row r="35" spans="1:8" ht="25.5" customHeight="1" x14ac:dyDescent="0.2">
      <c r="B35" s="394" t="s">
        <v>435</v>
      </c>
      <c r="C35" s="21" t="s">
        <v>437</v>
      </c>
      <c r="D35" s="16" t="s">
        <v>305</v>
      </c>
      <c r="E35" s="10"/>
      <c r="F35" s="10"/>
      <c r="G35" s="10"/>
      <c r="H35" s="83"/>
    </row>
    <row r="36" spans="1:8" ht="39" customHeight="1" x14ac:dyDescent="0.2">
      <c r="B36" s="394" t="s">
        <v>779</v>
      </c>
      <c r="C36" s="21" t="s">
        <v>763</v>
      </c>
      <c r="D36" s="16" t="s">
        <v>306</v>
      </c>
      <c r="E36" s="10"/>
      <c r="F36" s="10"/>
      <c r="G36" s="10"/>
      <c r="H36" s="83"/>
    </row>
    <row r="37" spans="1:8" ht="25.5" customHeight="1" x14ac:dyDescent="0.2">
      <c r="B37" s="394" t="s">
        <v>780</v>
      </c>
      <c r="C37" s="21" t="s">
        <v>438</v>
      </c>
      <c r="D37" s="16" t="s">
        <v>307</v>
      </c>
      <c r="E37" s="10"/>
      <c r="F37" s="10"/>
      <c r="G37" s="10"/>
      <c r="H37" s="83"/>
    </row>
    <row r="38" spans="1:8" ht="25.5" customHeight="1" x14ac:dyDescent="0.2">
      <c r="B38" s="394" t="s">
        <v>439</v>
      </c>
      <c r="C38" s="21" t="s">
        <v>440</v>
      </c>
      <c r="D38" s="16" t="s">
        <v>308</v>
      </c>
      <c r="E38" s="10"/>
      <c r="F38" s="10"/>
      <c r="G38" s="10"/>
      <c r="H38" s="83"/>
    </row>
    <row r="39" spans="1:8" ht="25.5" customHeight="1" x14ac:dyDescent="0.2">
      <c r="B39" s="394" t="s">
        <v>441</v>
      </c>
      <c r="C39" s="21" t="s">
        <v>442</v>
      </c>
      <c r="D39" s="16" t="s">
        <v>309</v>
      </c>
      <c r="E39" s="10"/>
      <c r="F39" s="10"/>
      <c r="G39" s="10"/>
      <c r="H39" s="83"/>
    </row>
    <row r="40" spans="1:8" ht="20.100000000000001" customHeight="1" x14ac:dyDescent="0.2">
      <c r="A40" s="42"/>
      <c r="B40" s="393">
        <v>288</v>
      </c>
      <c r="C40" s="15" t="s">
        <v>443</v>
      </c>
      <c r="D40" s="16" t="s">
        <v>310</v>
      </c>
      <c r="E40" s="10"/>
      <c r="F40" s="10"/>
      <c r="G40" s="10"/>
      <c r="H40" s="83"/>
    </row>
    <row r="41" spans="1:8" ht="20.100000000000001" customHeight="1" x14ac:dyDescent="0.2">
      <c r="A41" s="42"/>
      <c r="B41" s="782"/>
      <c r="C41" s="17" t="s">
        <v>444</v>
      </c>
      <c r="D41" s="780" t="s">
        <v>311</v>
      </c>
      <c r="E41" s="846">
        <f>E43+E49+E50+E57+E72+E73</f>
        <v>3253</v>
      </c>
      <c r="F41" s="846">
        <f>F43+F49+F50+F57+F62+F72+F73</f>
        <v>3134</v>
      </c>
      <c r="G41" s="846">
        <f>G43+G49+G50+G57+G62+G72+G73</f>
        <v>2783</v>
      </c>
      <c r="H41" s="848">
        <f>H43+H49+H50+H57+H62+H72+H73</f>
        <v>2853</v>
      </c>
    </row>
    <row r="42" spans="1:8" ht="12.75" customHeight="1" x14ac:dyDescent="0.2">
      <c r="A42" s="42"/>
      <c r="B42" s="782"/>
      <c r="C42" s="18" t="s">
        <v>445</v>
      </c>
      <c r="D42" s="780"/>
      <c r="E42" s="847"/>
      <c r="F42" s="847"/>
      <c r="G42" s="847"/>
      <c r="H42" s="849"/>
    </row>
    <row r="43" spans="1:8" ht="25.5" customHeight="1" x14ac:dyDescent="0.2">
      <c r="B43" s="394" t="s">
        <v>446</v>
      </c>
      <c r="C43" s="21" t="s">
        <v>447</v>
      </c>
      <c r="D43" s="16" t="s">
        <v>312</v>
      </c>
      <c r="E43" s="10">
        <f>E44+E45+E46+E47+E48</f>
        <v>120</v>
      </c>
      <c r="F43" s="10">
        <f>F44+F45+F46+F47+F48</f>
        <v>140</v>
      </c>
      <c r="G43" s="10">
        <f>G44+G45+G46+G47+G48</f>
        <v>160</v>
      </c>
      <c r="H43" s="83">
        <v>150</v>
      </c>
    </row>
    <row r="44" spans="1:8" ht="20.100000000000001" customHeight="1" x14ac:dyDescent="0.2">
      <c r="B44" s="394">
        <v>10</v>
      </c>
      <c r="C44" s="21" t="s">
        <v>448</v>
      </c>
      <c r="D44" s="16" t="s">
        <v>313</v>
      </c>
      <c r="E44" s="10">
        <v>80</v>
      </c>
      <c r="F44" s="10">
        <v>80</v>
      </c>
      <c r="G44" s="10">
        <v>80</v>
      </c>
      <c r="H44" s="83">
        <v>80</v>
      </c>
    </row>
    <row r="45" spans="1:8" ht="20.100000000000001" customHeight="1" x14ac:dyDescent="0.2">
      <c r="B45" s="394" t="s">
        <v>449</v>
      </c>
      <c r="C45" s="21" t="s">
        <v>450</v>
      </c>
      <c r="D45" s="16" t="s">
        <v>314</v>
      </c>
      <c r="E45" s="10"/>
      <c r="F45" s="10"/>
      <c r="G45" s="10"/>
      <c r="H45" s="83"/>
    </row>
    <row r="46" spans="1:8" ht="20.100000000000001" customHeight="1" x14ac:dyDescent="0.2">
      <c r="B46" s="394">
        <v>13</v>
      </c>
      <c r="C46" s="21" t="s">
        <v>451</v>
      </c>
      <c r="D46" s="16" t="s">
        <v>315</v>
      </c>
      <c r="E46" s="10">
        <v>40</v>
      </c>
      <c r="F46" s="10">
        <v>60</v>
      </c>
      <c r="G46" s="10">
        <v>80</v>
      </c>
      <c r="H46" s="83">
        <v>70</v>
      </c>
    </row>
    <row r="47" spans="1:8" ht="20.100000000000001" customHeight="1" x14ac:dyDescent="0.2">
      <c r="B47" s="394" t="s">
        <v>452</v>
      </c>
      <c r="C47" s="21" t="s">
        <v>453</v>
      </c>
      <c r="D47" s="16" t="s">
        <v>316</v>
      </c>
      <c r="E47" s="10"/>
      <c r="F47" s="10"/>
      <c r="G47" s="10"/>
      <c r="H47" s="83"/>
    </row>
    <row r="48" spans="1:8" ht="20.100000000000001" customHeight="1" x14ac:dyDescent="0.2">
      <c r="B48" s="394" t="s">
        <v>454</v>
      </c>
      <c r="C48" s="21" t="s">
        <v>455</v>
      </c>
      <c r="D48" s="16" t="s">
        <v>317</v>
      </c>
      <c r="E48" s="10"/>
      <c r="F48" s="10"/>
      <c r="G48" s="10"/>
      <c r="H48" s="83"/>
    </row>
    <row r="49" spans="1:8" ht="25.5" customHeight="1" x14ac:dyDescent="0.2">
      <c r="A49" s="42"/>
      <c r="B49" s="393">
        <v>14</v>
      </c>
      <c r="C49" s="21" t="s">
        <v>456</v>
      </c>
      <c r="D49" s="16" t="s">
        <v>318</v>
      </c>
      <c r="E49" s="10"/>
      <c r="F49" s="10"/>
      <c r="G49" s="10"/>
      <c r="H49" s="83"/>
    </row>
    <row r="50" spans="1:8" ht="20.100000000000001" customHeight="1" x14ac:dyDescent="0.2">
      <c r="A50" s="42"/>
      <c r="B50" s="782">
        <v>20</v>
      </c>
      <c r="C50" s="19" t="s">
        <v>457</v>
      </c>
      <c r="D50" s="780" t="s">
        <v>319</v>
      </c>
      <c r="E50" s="846">
        <v>950</v>
      </c>
      <c r="F50" s="846">
        <v>1120</v>
      </c>
      <c r="G50" s="846">
        <v>920</v>
      </c>
      <c r="H50" s="848">
        <v>850</v>
      </c>
    </row>
    <row r="51" spans="1:8" ht="12" customHeight="1" x14ac:dyDescent="0.2">
      <c r="A51" s="42"/>
      <c r="B51" s="782"/>
      <c r="C51" s="20" t="s">
        <v>458</v>
      </c>
      <c r="D51" s="780"/>
      <c r="E51" s="847"/>
      <c r="F51" s="847"/>
      <c r="G51" s="847"/>
      <c r="H51" s="849"/>
    </row>
    <row r="52" spans="1:8" ht="20.100000000000001" customHeight="1" x14ac:dyDescent="0.2">
      <c r="A52" s="42"/>
      <c r="B52" s="393">
        <v>204</v>
      </c>
      <c r="C52" s="21" t="s">
        <v>459</v>
      </c>
      <c r="D52" s="16" t="s">
        <v>320</v>
      </c>
      <c r="E52" s="10">
        <v>950</v>
      </c>
      <c r="F52" s="10">
        <v>1120</v>
      </c>
      <c r="G52" s="10">
        <v>920</v>
      </c>
      <c r="H52" s="83">
        <v>850</v>
      </c>
    </row>
    <row r="53" spans="1:8" ht="20.100000000000001" customHeight="1" x14ac:dyDescent="0.2">
      <c r="A53" s="42"/>
      <c r="B53" s="393">
        <v>205</v>
      </c>
      <c r="C53" s="21" t="s">
        <v>460</v>
      </c>
      <c r="D53" s="16" t="s">
        <v>321</v>
      </c>
      <c r="E53" s="10"/>
      <c r="F53" s="10"/>
      <c r="G53" s="10"/>
      <c r="H53" s="83"/>
    </row>
    <row r="54" spans="1:8" ht="25.5" customHeight="1" x14ac:dyDescent="0.2">
      <c r="A54" s="42"/>
      <c r="B54" s="393" t="s">
        <v>461</v>
      </c>
      <c r="C54" s="21" t="s">
        <v>462</v>
      </c>
      <c r="D54" s="16" t="s">
        <v>322</v>
      </c>
      <c r="E54" s="10"/>
      <c r="F54" s="10"/>
      <c r="G54" s="10"/>
      <c r="H54" s="83"/>
    </row>
    <row r="55" spans="1:8" ht="25.5" customHeight="1" x14ac:dyDescent="0.2">
      <c r="A55" s="42"/>
      <c r="B55" s="393" t="s">
        <v>463</v>
      </c>
      <c r="C55" s="21" t="s">
        <v>464</v>
      </c>
      <c r="D55" s="16" t="s">
        <v>323</v>
      </c>
      <c r="E55" s="10"/>
      <c r="F55" s="10"/>
      <c r="G55" s="10"/>
      <c r="H55" s="83"/>
    </row>
    <row r="56" spans="1:8" ht="20.100000000000001" customHeight="1" x14ac:dyDescent="0.2">
      <c r="A56" s="42"/>
      <c r="B56" s="393">
        <v>206</v>
      </c>
      <c r="C56" s="21" t="s">
        <v>465</v>
      </c>
      <c r="D56" s="16" t="s">
        <v>324</v>
      </c>
      <c r="E56" s="10"/>
      <c r="F56" s="10"/>
      <c r="G56" s="10"/>
      <c r="H56" s="83"/>
    </row>
    <row r="57" spans="1:8" ht="20.100000000000001" customHeight="1" x14ac:dyDescent="0.2">
      <c r="A57" s="42"/>
      <c r="B57" s="782" t="s">
        <v>466</v>
      </c>
      <c r="C57" s="19" t="s">
        <v>467</v>
      </c>
      <c r="D57" s="780" t="s">
        <v>325</v>
      </c>
      <c r="E57" s="846">
        <f>E59+E60+E61</f>
        <v>1003</v>
      </c>
      <c r="F57" s="846">
        <f>F59+F60+F61</f>
        <v>993</v>
      </c>
      <c r="G57" s="846">
        <f>G59+G60+G61</f>
        <v>1073</v>
      </c>
      <c r="H57" s="848">
        <f>H59+H60+H61</f>
        <v>1043</v>
      </c>
    </row>
    <row r="58" spans="1:8" ht="12" customHeight="1" x14ac:dyDescent="0.2">
      <c r="A58" s="42"/>
      <c r="B58" s="782"/>
      <c r="C58" s="20" t="s">
        <v>468</v>
      </c>
      <c r="D58" s="780"/>
      <c r="E58" s="847"/>
      <c r="F58" s="847"/>
      <c r="G58" s="847"/>
      <c r="H58" s="849"/>
    </row>
    <row r="59" spans="1:8" ht="23.25" customHeight="1" x14ac:dyDescent="0.2">
      <c r="B59" s="394" t="s">
        <v>469</v>
      </c>
      <c r="C59" s="21" t="s">
        <v>470</v>
      </c>
      <c r="D59" s="16" t="s">
        <v>326</v>
      </c>
      <c r="E59" s="10">
        <v>80</v>
      </c>
      <c r="F59" s="10">
        <v>70</v>
      </c>
      <c r="G59" s="10">
        <v>150</v>
      </c>
      <c r="H59" s="83">
        <v>120</v>
      </c>
    </row>
    <row r="60" spans="1:8" ht="20.100000000000001" customHeight="1" x14ac:dyDescent="0.2">
      <c r="B60" s="394">
        <v>223</v>
      </c>
      <c r="C60" s="21" t="s">
        <v>471</v>
      </c>
      <c r="D60" s="16" t="s">
        <v>327</v>
      </c>
      <c r="E60" s="10">
        <v>920</v>
      </c>
      <c r="F60" s="10">
        <v>920</v>
      </c>
      <c r="G60" s="10">
        <v>920</v>
      </c>
      <c r="H60" s="83">
        <v>920</v>
      </c>
    </row>
    <row r="61" spans="1:8" ht="25.5" customHeight="1" x14ac:dyDescent="0.2">
      <c r="A61" s="42"/>
      <c r="B61" s="393">
        <v>224</v>
      </c>
      <c r="C61" s="21" t="s">
        <v>472</v>
      </c>
      <c r="D61" s="16" t="s">
        <v>328</v>
      </c>
      <c r="E61" s="10">
        <v>3</v>
      </c>
      <c r="F61" s="10">
        <v>3</v>
      </c>
      <c r="G61" s="10">
        <v>3</v>
      </c>
      <c r="H61" s="83">
        <v>3</v>
      </c>
    </row>
    <row r="62" spans="1:8" ht="20.100000000000001" customHeight="1" x14ac:dyDescent="0.2">
      <c r="A62" s="42"/>
      <c r="B62" s="782">
        <v>23</v>
      </c>
      <c r="C62" s="19" t="s">
        <v>473</v>
      </c>
      <c r="D62" s="780" t="s">
        <v>329</v>
      </c>
      <c r="E62" s="846"/>
      <c r="F62" s="846"/>
      <c r="G62" s="846"/>
      <c r="H62" s="848"/>
    </row>
    <row r="63" spans="1:8" ht="20.100000000000001" customHeight="1" x14ac:dyDescent="0.2">
      <c r="A63" s="42"/>
      <c r="B63" s="782"/>
      <c r="C63" s="20" t="s">
        <v>474</v>
      </c>
      <c r="D63" s="780"/>
      <c r="E63" s="847"/>
      <c r="F63" s="847"/>
      <c r="G63" s="847"/>
      <c r="H63" s="849"/>
    </row>
    <row r="64" spans="1:8" ht="25.5" customHeight="1" x14ac:dyDescent="0.2">
      <c r="B64" s="394">
        <v>230</v>
      </c>
      <c r="C64" s="21" t="s">
        <v>475</v>
      </c>
      <c r="D64" s="16" t="s">
        <v>330</v>
      </c>
      <c r="E64" s="10"/>
      <c r="F64" s="10"/>
      <c r="G64" s="10"/>
      <c r="H64" s="83"/>
    </row>
    <row r="65" spans="1:8" ht="25.5" customHeight="1" x14ac:dyDescent="0.2">
      <c r="B65" s="394">
        <v>231</v>
      </c>
      <c r="C65" s="21" t="s">
        <v>787</v>
      </c>
      <c r="D65" s="16" t="s">
        <v>331</v>
      </c>
      <c r="E65" s="10"/>
      <c r="F65" s="10"/>
      <c r="G65" s="10"/>
      <c r="H65" s="83"/>
    </row>
    <row r="66" spans="1:8" ht="20.100000000000001" customHeight="1" x14ac:dyDescent="0.2">
      <c r="B66" s="394" t="s">
        <v>476</v>
      </c>
      <c r="C66" s="21" t="s">
        <v>477</v>
      </c>
      <c r="D66" s="16" t="s">
        <v>332</v>
      </c>
      <c r="E66" s="10"/>
      <c r="F66" s="10"/>
      <c r="G66" s="10"/>
      <c r="H66" s="83"/>
    </row>
    <row r="67" spans="1:8" ht="25.5" customHeight="1" x14ac:dyDescent="0.2">
      <c r="B67" s="394" t="s">
        <v>478</v>
      </c>
      <c r="C67" s="21" t="s">
        <v>479</v>
      </c>
      <c r="D67" s="16" t="s">
        <v>333</v>
      </c>
      <c r="E67" s="10"/>
      <c r="F67" s="10"/>
      <c r="G67" s="10"/>
      <c r="H67" s="83"/>
    </row>
    <row r="68" spans="1:8" ht="25.5" customHeight="1" x14ac:dyDescent="0.2">
      <c r="B68" s="394">
        <v>235</v>
      </c>
      <c r="C68" s="21" t="s">
        <v>480</v>
      </c>
      <c r="D68" s="16" t="s">
        <v>334</v>
      </c>
      <c r="E68" s="10"/>
      <c r="F68" s="10"/>
      <c r="G68" s="10"/>
      <c r="H68" s="83"/>
    </row>
    <row r="69" spans="1:8" ht="25.5" customHeight="1" x14ac:dyDescent="0.2">
      <c r="B69" s="394" t="s">
        <v>481</v>
      </c>
      <c r="C69" s="21" t="s">
        <v>764</v>
      </c>
      <c r="D69" s="16" t="s">
        <v>335</v>
      </c>
      <c r="E69" s="10"/>
      <c r="F69" s="10"/>
      <c r="G69" s="10"/>
      <c r="H69" s="83"/>
    </row>
    <row r="70" spans="1:8" ht="25.5" customHeight="1" x14ac:dyDescent="0.2">
      <c r="B70" s="394">
        <v>237</v>
      </c>
      <c r="C70" s="21" t="s">
        <v>482</v>
      </c>
      <c r="D70" s="16" t="s">
        <v>336</v>
      </c>
      <c r="E70" s="10"/>
      <c r="F70" s="10"/>
      <c r="G70" s="10"/>
      <c r="H70" s="83"/>
    </row>
    <row r="71" spans="1:8" ht="20.100000000000001" customHeight="1" x14ac:dyDescent="0.2">
      <c r="B71" s="394" t="s">
        <v>483</v>
      </c>
      <c r="C71" s="21" t="s">
        <v>484</v>
      </c>
      <c r="D71" s="16" t="s">
        <v>337</v>
      </c>
      <c r="E71" s="10"/>
      <c r="F71" s="10"/>
      <c r="G71" s="10"/>
      <c r="H71" s="83"/>
    </row>
    <row r="72" spans="1:8" ht="20.100000000000001" customHeight="1" x14ac:dyDescent="0.2">
      <c r="B72" s="394">
        <v>24</v>
      </c>
      <c r="C72" s="21" t="s">
        <v>485</v>
      </c>
      <c r="D72" s="16" t="s">
        <v>338</v>
      </c>
      <c r="E72" s="10">
        <v>1100</v>
      </c>
      <c r="F72" s="10">
        <v>721</v>
      </c>
      <c r="G72" s="10">
        <v>470</v>
      </c>
      <c r="H72" s="83">
        <v>650</v>
      </c>
    </row>
    <row r="73" spans="1:8" ht="25.5" customHeight="1" x14ac:dyDescent="0.2">
      <c r="B73" s="394" t="s">
        <v>486</v>
      </c>
      <c r="C73" s="21" t="s">
        <v>487</v>
      </c>
      <c r="D73" s="16" t="s">
        <v>339</v>
      </c>
      <c r="E73" s="10">
        <v>80</v>
      </c>
      <c r="F73" s="10">
        <v>160</v>
      </c>
      <c r="G73" s="10">
        <v>160</v>
      </c>
      <c r="H73" s="83">
        <v>160</v>
      </c>
    </row>
    <row r="74" spans="1:8" ht="25.5" customHeight="1" x14ac:dyDescent="0.2">
      <c r="B74" s="394"/>
      <c r="C74" s="15" t="s">
        <v>570</v>
      </c>
      <c r="D74" s="16" t="s">
        <v>340</v>
      </c>
      <c r="E74" s="10">
        <f>E9+E40+E41</f>
        <v>9350</v>
      </c>
      <c r="F74" s="10">
        <f>F9+F40+F41</f>
        <v>9630</v>
      </c>
      <c r="G74" s="10">
        <f>G9+G40+G41</f>
        <v>9780</v>
      </c>
      <c r="H74" s="83">
        <f>H9+H40+H41</f>
        <v>9900</v>
      </c>
    </row>
    <row r="75" spans="1:8" ht="20.100000000000001" customHeight="1" x14ac:dyDescent="0.2">
      <c r="B75" s="394">
        <v>88</v>
      </c>
      <c r="C75" s="15" t="s">
        <v>488</v>
      </c>
      <c r="D75" s="16" t="s">
        <v>341</v>
      </c>
      <c r="E75" s="10">
        <v>9524</v>
      </c>
      <c r="F75" s="10">
        <v>9524</v>
      </c>
      <c r="G75" s="10">
        <v>9524</v>
      </c>
      <c r="H75" s="83">
        <v>9524</v>
      </c>
    </row>
    <row r="76" spans="1:8" ht="20.100000000000001" customHeight="1" x14ac:dyDescent="0.2">
      <c r="A76" s="42"/>
      <c r="B76" s="395"/>
      <c r="C76" s="15" t="s">
        <v>37</v>
      </c>
      <c r="D76" s="22"/>
      <c r="E76" s="10"/>
      <c r="F76" s="10"/>
      <c r="G76" s="10"/>
      <c r="H76" s="83"/>
    </row>
    <row r="77" spans="1:8" ht="20.100000000000001" customHeight="1" x14ac:dyDescent="0.2">
      <c r="A77" s="42"/>
      <c r="B77" s="782"/>
      <c r="C77" s="17" t="s">
        <v>489</v>
      </c>
      <c r="D77" s="780" t="s">
        <v>137</v>
      </c>
      <c r="E77" s="846">
        <v>207</v>
      </c>
      <c r="F77" s="846">
        <v>207</v>
      </c>
      <c r="G77" s="846">
        <v>207</v>
      </c>
      <c r="H77" s="848">
        <v>207</v>
      </c>
    </row>
    <row r="78" spans="1:8" ht="20.100000000000001" customHeight="1" x14ac:dyDescent="0.2">
      <c r="A78" s="42"/>
      <c r="B78" s="782"/>
      <c r="C78" s="18" t="s">
        <v>490</v>
      </c>
      <c r="D78" s="780"/>
      <c r="E78" s="847"/>
      <c r="F78" s="847"/>
      <c r="G78" s="847"/>
      <c r="H78" s="849"/>
    </row>
    <row r="79" spans="1:8" ht="20.100000000000001" customHeight="1" x14ac:dyDescent="0.2">
      <c r="A79" s="42"/>
      <c r="B79" s="393" t="s">
        <v>491</v>
      </c>
      <c r="C79" s="21" t="s">
        <v>492</v>
      </c>
      <c r="D79" s="16" t="s">
        <v>138</v>
      </c>
      <c r="E79" s="10">
        <v>500</v>
      </c>
      <c r="F79" s="10">
        <v>500</v>
      </c>
      <c r="G79" s="10">
        <v>500</v>
      </c>
      <c r="H79" s="83">
        <v>500</v>
      </c>
    </row>
    <row r="80" spans="1:8" ht="20.100000000000001" customHeight="1" x14ac:dyDescent="0.2">
      <c r="B80" s="394">
        <v>31</v>
      </c>
      <c r="C80" s="21" t="s">
        <v>493</v>
      </c>
      <c r="D80" s="16" t="s">
        <v>139</v>
      </c>
      <c r="E80" s="10"/>
      <c r="F80" s="10"/>
      <c r="G80" s="10"/>
      <c r="H80" s="83"/>
    </row>
    <row r="81" spans="1:8" ht="20.100000000000001" customHeight="1" x14ac:dyDescent="0.2">
      <c r="B81" s="394">
        <v>306</v>
      </c>
      <c r="C81" s="21" t="s">
        <v>494</v>
      </c>
      <c r="D81" s="16" t="s">
        <v>140</v>
      </c>
      <c r="E81" s="10"/>
      <c r="F81" s="10"/>
      <c r="G81" s="10"/>
      <c r="H81" s="83"/>
    </row>
    <row r="82" spans="1:8" ht="20.100000000000001" customHeight="1" x14ac:dyDescent="0.2">
      <c r="B82" s="394">
        <v>32</v>
      </c>
      <c r="C82" s="21" t="s">
        <v>495</v>
      </c>
      <c r="D82" s="16" t="s">
        <v>141</v>
      </c>
      <c r="E82" s="10"/>
      <c r="F82" s="10"/>
      <c r="G82" s="10"/>
      <c r="H82" s="83"/>
    </row>
    <row r="83" spans="1:8" ht="58.5" customHeight="1" x14ac:dyDescent="0.2">
      <c r="B83" s="394" t="s">
        <v>496</v>
      </c>
      <c r="C83" s="21" t="s">
        <v>781</v>
      </c>
      <c r="D83" s="16" t="s">
        <v>142</v>
      </c>
      <c r="E83" s="10"/>
      <c r="F83" s="10"/>
      <c r="G83" s="10"/>
      <c r="H83" s="83"/>
    </row>
    <row r="84" spans="1:8" ht="49.5" customHeight="1" x14ac:dyDescent="0.2">
      <c r="B84" s="394" t="s">
        <v>497</v>
      </c>
      <c r="C84" s="21" t="s">
        <v>788</v>
      </c>
      <c r="D84" s="16" t="s">
        <v>143</v>
      </c>
      <c r="E84" s="10"/>
      <c r="F84" s="10"/>
      <c r="G84" s="10"/>
      <c r="H84" s="83"/>
    </row>
    <row r="85" spans="1:8" ht="20.100000000000001" customHeight="1" x14ac:dyDescent="0.2">
      <c r="B85" s="394">
        <v>34</v>
      </c>
      <c r="C85" s="21" t="s">
        <v>498</v>
      </c>
      <c r="D85" s="16" t="s">
        <v>144</v>
      </c>
      <c r="E85" s="10"/>
      <c r="F85" s="10"/>
      <c r="G85" s="10"/>
      <c r="H85" s="83"/>
    </row>
    <row r="86" spans="1:8" ht="20.100000000000001" customHeight="1" x14ac:dyDescent="0.2">
      <c r="B86" s="394">
        <v>340</v>
      </c>
      <c r="C86" s="21" t="s">
        <v>154</v>
      </c>
      <c r="D86" s="16" t="s">
        <v>145</v>
      </c>
      <c r="E86" s="10"/>
      <c r="F86" s="10"/>
      <c r="G86" s="10"/>
      <c r="H86" s="83"/>
    </row>
    <row r="87" spans="1:8" ht="20.100000000000001" customHeight="1" x14ac:dyDescent="0.2">
      <c r="B87" s="394">
        <v>341</v>
      </c>
      <c r="C87" s="21" t="s">
        <v>499</v>
      </c>
      <c r="D87" s="16" t="s">
        <v>146</v>
      </c>
      <c r="E87" s="10"/>
      <c r="F87" s="10"/>
      <c r="G87" s="10"/>
      <c r="H87" s="83"/>
    </row>
    <row r="88" spans="1:8" ht="20.100000000000001" customHeight="1" x14ac:dyDescent="0.2">
      <c r="B88" s="394"/>
      <c r="C88" s="21" t="s">
        <v>500</v>
      </c>
      <c r="D88" s="16" t="s">
        <v>147</v>
      </c>
      <c r="E88" s="10"/>
      <c r="F88" s="10"/>
      <c r="G88" s="10"/>
      <c r="H88" s="83"/>
    </row>
    <row r="89" spans="1:8" ht="20.100000000000001" customHeight="1" x14ac:dyDescent="0.2">
      <c r="B89" s="394">
        <v>35</v>
      </c>
      <c r="C89" s="21" t="s">
        <v>501</v>
      </c>
      <c r="D89" s="16" t="s">
        <v>148</v>
      </c>
      <c r="E89" s="10">
        <v>293</v>
      </c>
      <c r="F89" s="10">
        <v>293</v>
      </c>
      <c r="G89" s="10">
        <v>293</v>
      </c>
      <c r="H89" s="83">
        <v>293</v>
      </c>
    </row>
    <row r="90" spans="1:8" ht="20.100000000000001" customHeight="1" x14ac:dyDescent="0.2">
      <c r="B90" s="394">
        <v>350</v>
      </c>
      <c r="C90" s="21" t="s">
        <v>502</v>
      </c>
      <c r="D90" s="16" t="s">
        <v>149</v>
      </c>
      <c r="E90" s="10">
        <v>293</v>
      </c>
      <c r="F90" s="10">
        <v>293</v>
      </c>
      <c r="G90" s="10">
        <v>293</v>
      </c>
      <c r="H90" s="83">
        <v>293</v>
      </c>
    </row>
    <row r="91" spans="1:8" ht="20.100000000000001" customHeight="1" x14ac:dyDescent="0.2">
      <c r="A91" s="42"/>
      <c r="B91" s="393">
        <v>351</v>
      </c>
      <c r="C91" s="21" t="s">
        <v>160</v>
      </c>
      <c r="D91" s="16" t="s">
        <v>150</v>
      </c>
      <c r="E91" s="10"/>
      <c r="F91" s="10"/>
      <c r="G91" s="10"/>
      <c r="H91" s="83"/>
    </row>
    <row r="92" spans="1:8" ht="22.5" customHeight="1" x14ac:dyDescent="0.2">
      <c r="A92" s="42"/>
      <c r="B92" s="782"/>
      <c r="C92" s="17" t="s">
        <v>503</v>
      </c>
      <c r="D92" s="780" t="s">
        <v>151</v>
      </c>
      <c r="E92" s="846">
        <v>2873</v>
      </c>
      <c r="F92" s="846">
        <v>2873</v>
      </c>
      <c r="G92" s="846">
        <v>2873</v>
      </c>
      <c r="H92" s="848">
        <v>2873</v>
      </c>
    </row>
    <row r="93" spans="1:8" ht="13.5" customHeight="1" x14ac:dyDescent="0.2">
      <c r="A93" s="42"/>
      <c r="B93" s="782"/>
      <c r="C93" s="18" t="s">
        <v>504</v>
      </c>
      <c r="D93" s="780"/>
      <c r="E93" s="847"/>
      <c r="F93" s="847"/>
      <c r="G93" s="847"/>
      <c r="H93" s="849"/>
    </row>
    <row r="94" spans="1:8" ht="20.100000000000001" customHeight="1" x14ac:dyDescent="0.2">
      <c r="A94" s="42"/>
      <c r="B94" s="782">
        <v>40</v>
      </c>
      <c r="C94" s="19" t="s">
        <v>505</v>
      </c>
      <c r="D94" s="780" t="s">
        <v>152</v>
      </c>
      <c r="E94" s="846">
        <v>2873</v>
      </c>
      <c r="F94" s="846">
        <v>2873</v>
      </c>
      <c r="G94" s="846">
        <v>2873</v>
      </c>
      <c r="H94" s="848">
        <v>2873</v>
      </c>
    </row>
    <row r="95" spans="1:8" ht="14.25" customHeight="1" x14ac:dyDescent="0.2">
      <c r="A95" s="42"/>
      <c r="B95" s="782"/>
      <c r="C95" s="20" t="s">
        <v>506</v>
      </c>
      <c r="D95" s="780"/>
      <c r="E95" s="847"/>
      <c r="F95" s="847"/>
      <c r="G95" s="847"/>
      <c r="H95" s="849"/>
    </row>
    <row r="96" spans="1:8" ht="25.5" customHeight="1" x14ac:dyDescent="0.2">
      <c r="A96" s="42"/>
      <c r="B96" s="393">
        <v>404</v>
      </c>
      <c r="C96" s="21" t="s">
        <v>507</v>
      </c>
      <c r="D96" s="16" t="s">
        <v>153</v>
      </c>
      <c r="E96" s="10">
        <v>2873</v>
      </c>
      <c r="F96" s="10">
        <v>2873</v>
      </c>
      <c r="G96" s="10">
        <v>2873</v>
      </c>
      <c r="H96" s="83">
        <v>2873</v>
      </c>
    </row>
    <row r="97" spans="1:8" ht="20.100000000000001" customHeight="1" x14ac:dyDescent="0.2">
      <c r="A97" s="42"/>
      <c r="B97" s="393">
        <v>400</v>
      </c>
      <c r="C97" s="21" t="s">
        <v>508</v>
      </c>
      <c r="D97" s="16" t="s">
        <v>155</v>
      </c>
      <c r="E97" s="10"/>
      <c r="F97" s="10"/>
      <c r="G97" s="10"/>
      <c r="H97" s="83"/>
    </row>
    <row r="98" spans="1:8" ht="20.100000000000001" customHeight="1" x14ac:dyDescent="0.2">
      <c r="A98" s="42"/>
      <c r="B98" s="393" t="s">
        <v>783</v>
      </c>
      <c r="C98" s="21" t="s">
        <v>509</v>
      </c>
      <c r="D98" s="16" t="s">
        <v>156</v>
      </c>
      <c r="E98" s="10"/>
      <c r="F98" s="10"/>
      <c r="G98" s="10"/>
      <c r="H98" s="83"/>
    </row>
    <row r="99" spans="1:8" ht="20.100000000000001" customHeight="1" x14ac:dyDescent="0.2">
      <c r="A99" s="42"/>
      <c r="B99" s="782">
        <v>41</v>
      </c>
      <c r="C99" s="19" t="s">
        <v>510</v>
      </c>
      <c r="D99" s="780" t="s">
        <v>157</v>
      </c>
      <c r="E99" s="846"/>
      <c r="F99" s="846"/>
      <c r="G99" s="846"/>
      <c r="H99" s="848"/>
    </row>
    <row r="100" spans="1:8" ht="12" customHeight="1" x14ac:dyDescent="0.2">
      <c r="A100" s="42"/>
      <c r="B100" s="782"/>
      <c r="C100" s="20" t="s">
        <v>511</v>
      </c>
      <c r="D100" s="780"/>
      <c r="E100" s="847"/>
      <c r="F100" s="847"/>
      <c r="G100" s="847"/>
      <c r="H100" s="849"/>
    </row>
    <row r="101" spans="1:8" ht="20.100000000000001" customHeight="1" x14ac:dyDescent="0.2">
      <c r="B101" s="394">
        <v>410</v>
      </c>
      <c r="C101" s="21" t="s">
        <v>512</v>
      </c>
      <c r="D101" s="16" t="s">
        <v>158</v>
      </c>
      <c r="E101" s="10"/>
      <c r="F101" s="10"/>
      <c r="G101" s="10"/>
      <c r="H101" s="83"/>
    </row>
    <row r="102" spans="1:8" ht="36.75" customHeight="1" x14ac:dyDescent="0.2">
      <c r="B102" s="394" t="s">
        <v>513</v>
      </c>
      <c r="C102" s="21" t="s">
        <v>514</v>
      </c>
      <c r="D102" s="16" t="s">
        <v>159</v>
      </c>
      <c r="E102" s="10"/>
      <c r="F102" s="10"/>
      <c r="G102" s="10"/>
      <c r="H102" s="83"/>
    </row>
    <row r="103" spans="1:8" ht="39" customHeight="1" x14ac:dyDescent="0.2">
      <c r="B103" s="394" t="s">
        <v>513</v>
      </c>
      <c r="C103" s="21" t="s">
        <v>515</v>
      </c>
      <c r="D103" s="16" t="s">
        <v>161</v>
      </c>
      <c r="E103" s="10"/>
      <c r="F103" s="10"/>
      <c r="G103" s="10"/>
      <c r="H103" s="83"/>
    </row>
    <row r="104" spans="1:8" ht="25.5" customHeight="1" x14ac:dyDescent="0.2">
      <c r="B104" s="394" t="s">
        <v>516</v>
      </c>
      <c r="C104" s="21" t="s">
        <v>517</v>
      </c>
      <c r="D104" s="16" t="s">
        <v>162</v>
      </c>
      <c r="E104" s="10"/>
      <c r="F104" s="10"/>
      <c r="G104" s="10"/>
      <c r="H104" s="83"/>
    </row>
    <row r="105" spans="1:8" ht="25.5" customHeight="1" x14ac:dyDescent="0.2">
      <c r="B105" s="394" t="s">
        <v>518</v>
      </c>
      <c r="C105" s="21" t="s">
        <v>765</v>
      </c>
      <c r="D105" s="16" t="s">
        <v>163</v>
      </c>
      <c r="E105" s="10"/>
      <c r="F105" s="10"/>
      <c r="G105" s="10"/>
      <c r="H105" s="83"/>
    </row>
    <row r="106" spans="1:8" ht="20.100000000000001" customHeight="1" x14ac:dyDescent="0.2">
      <c r="B106" s="394">
        <v>413</v>
      </c>
      <c r="C106" s="21" t="s">
        <v>519</v>
      </c>
      <c r="D106" s="16" t="s">
        <v>164</v>
      </c>
      <c r="E106" s="10"/>
      <c r="F106" s="10"/>
      <c r="G106" s="10"/>
      <c r="H106" s="83"/>
    </row>
    <row r="107" spans="1:8" ht="20.100000000000001" customHeight="1" x14ac:dyDescent="0.2">
      <c r="B107" s="394">
        <v>419</v>
      </c>
      <c r="C107" s="21" t="s">
        <v>520</v>
      </c>
      <c r="D107" s="16" t="s">
        <v>165</v>
      </c>
      <c r="E107" s="10"/>
      <c r="F107" s="10"/>
      <c r="G107" s="10"/>
      <c r="H107" s="83"/>
    </row>
    <row r="108" spans="1:8" ht="24" customHeight="1" x14ac:dyDescent="0.2">
      <c r="B108" s="394" t="s">
        <v>521</v>
      </c>
      <c r="C108" s="21" t="s">
        <v>522</v>
      </c>
      <c r="D108" s="16" t="s">
        <v>166</v>
      </c>
      <c r="E108" s="10"/>
      <c r="F108" s="10"/>
      <c r="G108" s="10"/>
      <c r="H108" s="83"/>
    </row>
    <row r="109" spans="1:8" ht="20.100000000000001" customHeight="1" x14ac:dyDescent="0.2">
      <c r="B109" s="394">
        <v>498</v>
      </c>
      <c r="C109" s="15" t="s">
        <v>523</v>
      </c>
      <c r="D109" s="16" t="s">
        <v>167</v>
      </c>
      <c r="E109" s="10"/>
      <c r="F109" s="10"/>
      <c r="G109" s="10"/>
      <c r="H109" s="83"/>
    </row>
    <row r="110" spans="1:8" ht="24" customHeight="1" x14ac:dyDescent="0.2">
      <c r="A110" s="42"/>
      <c r="B110" s="393" t="s">
        <v>524</v>
      </c>
      <c r="C110" s="15" t="s">
        <v>525</v>
      </c>
      <c r="D110" s="16" t="s">
        <v>168</v>
      </c>
      <c r="E110" s="10"/>
      <c r="F110" s="10"/>
      <c r="G110" s="10"/>
      <c r="H110" s="83"/>
    </row>
    <row r="111" spans="1:8" ht="23.25" customHeight="1" x14ac:dyDescent="0.2">
      <c r="A111" s="42"/>
      <c r="B111" s="782"/>
      <c r="C111" s="17" t="s">
        <v>526</v>
      </c>
      <c r="D111" s="780" t="s">
        <v>169</v>
      </c>
      <c r="E111" s="846">
        <f>E113+E114+E123+E124+E132+E137+E138</f>
        <v>6270</v>
      </c>
      <c r="F111" s="846">
        <f>F113+F114+F123+F124+F132+F137+F138</f>
        <v>6550</v>
      </c>
      <c r="G111" s="846">
        <f>G113+G114+G123+G124+G132+G137+G138</f>
        <v>6700</v>
      </c>
      <c r="H111" s="848">
        <f>H113+H114+H123+H124+H132+H137+H138</f>
        <v>6820</v>
      </c>
    </row>
    <row r="112" spans="1:8" ht="13.5" customHeight="1" x14ac:dyDescent="0.2">
      <c r="A112" s="42"/>
      <c r="B112" s="782"/>
      <c r="C112" s="18" t="s">
        <v>527</v>
      </c>
      <c r="D112" s="780"/>
      <c r="E112" s="847"/>
      <c r="F112" s="847"/>
      <c r="G112" s="847"/>
      <c r="H112" s="849"/>
    </row>
    <row r="113" spans="1:8" ht="20.100000000000001" customHeight="1" x14ac:dyDescent="0.2">
      <c r="A113" s="42"/>
      <c r="B113" s="393">
        <v>467</v>
      </c>
      <c r="C113" s="21" t="s">
        <v>528</v>
      </c>
      <c r="D113" s="16" t="s">
        <v>170</v>
      </c>
      <c r="E113" s="10"/>
      <c r="F113" s="10"/>
      <c r="G113" s="10"/>
      <c r="H113" s="83"/>
    </row>
    <row r="114" spans="1:8" ht="20.100000000000001" customHeight="1" x14ac:dyDescent="0.2">
      <c r="A114" s="42"/>
      <c r="B114" s="782" t="s">
        <v>529</v>
      </c>
      <c r="C114" s="19" t="s">
        <v>530</v>
      </c>
      <c r="D114" s="780" t="s">
        <v>171</v>
      </c>
      <c r="E114" s="846"/>
      <c r="F114" s="846"/>
      <c r="G114" s="846"/>
      <c r="H114" s="848"/>
    </row>
    <row r="115" spans="1:8" ht="15" customHeight="1" x14ac:dyDescent="0.2">
      <c r="A115" s="42"/>
      <c r="B115" s="782"/>
      <c r="C115" s="20" t="s">
        <v>531</v>
      </c>
      <c r="D115" s="780"/>
      <c r="E115" s="847"/>
      <c r="F115" s="847"/>
      <c r="G115" s="847"/>
      <c r="H115" s="849"/>
    </row>
    <row r="116" spans="1:8" ht="25.5" customHeight="1" x14ac:dyDescent="0.2">
      <c r="A116" s="42"/>
      <c r="B116" s="393" t="s">
        <v>532</v>
      </c>
      <c r="C116" s="21" t="s">
        <v>533</v>
      </c>
      <c r="D116" s="16" t="s">
        <v>172</v>
      </c>
      <c r="E116" s="10"/>
      <c r="F116" s="10"/>
      <c r="G116" s="10"/>
      <c r="H116" s="83"/>
    </row>
    <row r="117" spans="1:8" ht="25.5" customHeight="1" x14ac:dyDescent="0.2">
      <c r="B117" s="394" t="s">
        <v>532</v>
      </c>
      <c r="C117" s="21" t="s">
        <v>534</v>
      </c>
      <c r="D117" s="16" t="s">
        <v>173</v>
      </c>
      <c r="E117" s="10"/>
      <c r="F117" s="10"/>
      <c r="G117" s="10"/>
      <c r="H117" s="83"/>
    </row>
    <row r="118" spans="1:8" ht="25.5" customHeight="1" x14ac:dyDescent="0.2">
      <c r="B118" s="394" t="s">
        <v>535</v>
      </c>
      <c r="C118" s="21" t="s">
        <v>536</v>
      </c>
      <c r="D118" s="16" t="s">
        <v>174</v>
      </c>
      <c r="E118" s="10"/>
      <c r="F118" s="10"/>
      <c r="G118" s="10"/>
      <c r="H118" s="83"/>
    </row>
    <row r="119" spans="1:8" ht="24.75" customHeight="1" x14ac:dyDescent="0.2">
      <c r="B119" s="394" t="s">
        <v>537</v>
      </c>
      <c r="C119" s="21" t="s">
        <v>538</v>
      </c>
      <c r="D119" s="16" t="s">
        <v>175</v>
      </c>
      <c r="E119" s="10"/>
      <c r="F119" s="10"/>
      <c r="G119" s="10"/>
      <c r="H119" s="83"/>
    </row>
    <row r="120" spans="1:8" ht="24.75" customHeight="1" x14ac:dyDescent="0.2">
      <c r="B120" s="394" t="s">
        <v>539</v>
      </c>
      <c r="C120" s="21" t="s">
        <v>540</v>
      </c>
      <c r="D120" s="16" t="s">
        <v>176</v>
      </c>
      <c r="E120" s="10"/>
      <c r="F120" s="10"/>
      <c r="G120" s="10"/>
      <c r="H120" s="83"/>
    </row>
    <row r="121" spans="1:8" ht="20.100000000000001" customHeight="1" x14ac:dyDescent="0.2">
      <c r="B121" s="394">
        <v>426</v>
      </c>
      <c r="C121" s="21" t="s">
        <v>541</v>
      </c>
      <c r="D121" s="16" t="s">
        <v>177</v>
      </c>
      <c r="E121" s="10"/>
      <c r="F121" s="10"/>
      <c r="G121" s="10"/>
      <c r="H121" s="83"/>
    </row>
    <row r="122" spans="1:8" ht="20.100000000000001" customHeight="1" x14ac:dyDescent="0.2">
      <c r="B122" s="394">
        <v>428</v>
      </c>
      <c r="C122" s="21" t="s">
        <v>542</v>
      </c>
      <c r="D122" s="16" t="s">
        <v>178</v>
      </c>
      <c r="E122" s="10"/>
      <c r="F122" s="10"/>
      <c r="G122" s="10"/>
      <c r="H122" s="83"/>
    </row>
    <row r="123" spans="1:8" ht="20.100000000000001" customHeight="1" x14ac:dyDescent="0.2">
      <c r="B123" s="394">
        <v>430</v>
      </c>
      <c r="C123" s="21" t="s">
        <v>543</v>
      </c>
      <c r="D123" s="16" t="s">
        <v>179</v>
      </c>
      <c r="E123" s="10">
        <v>2850</v>
      </c>
      <c r="F123" s="10">
        <v>2500</v>
      </c>
      <c r="G123" s="10">
        <v>2620</v>
      </c>
      <c r="H123" s="83">
        <v>2800</v>
      </c>
    </row>
    <row r="124" spans="1:8" ht="20.100000000000001" customHeight="1" x14ac:dyDescent="0.2">
      <c r="A124" s="42"/>
      <c r="B124" s="782" t="s">
        <v>544</v>
      </c>
      <c r="C124" s="19" t="s">
        <v>545</v>
      </c>
      <c r="D124" s="780" t="s">
        <v>180</v>
      </c>
      <c r="E124" s="846">
        <v>950</v>
      </c>
      <c r="F124" s="846">
        <v>1220</v>
      </c>
      <c r="G124" s="846">
        <v>1040</v>
      </c>
      <c r="H124" s="848">
        <v>1150</v>
      </c>
    </row>
    <row r="125" spans="1:8" ht="12.75" customHeight="1" x14ac:dyDescent="0.2">
      <c r="A125" s="42"/>
      <c r="B125" s="782"/>
      <c r="C125" s="20" t="s">
        <v>546</v>
      </c>
      <c r="D125" s="780"/>
      <c r="E125" s="847"/>
      <c r="F125" s="847"/>
      <c r="G125" s="847"/>
      <c r="H125" s="849"/>
    </row>
    <row r="126" spans="1:8" ht="24.75" customHeight="1" x14ac:dyDescent="0.2">
      <c r="B126" s="394" t="s">
        <v>547</v>
      </c>
      <c r="C126" s="21" t="s">
        <v>548</v>
      </c>
      <c r="D126" s="16" t="s">
        <v>181</v>
      </c>
      <c r="E126" s="10"/>
      <c r="F126" s="10"/>
      <c r="G126" s="10"/>
      <c r="H126" s="83"/>
    </row>
    <row r="127" spans="1:8" ht="24.75" customHeight="1" x14ac:dyDescent="0.2">
      <c r="B127" s="394" t="s">
        <v>549</v>
      </c>
      <c r="C127" s="21" t="s">
        <v>550</v>
      </c>
      <c r="D127" s="16" t="s">
        <v>182</v>
      </c>
      <c r="E127" s="10"/>
      <c r="F127" s="10"/>
      <c r="G127" s="10"/>
      <c r="H127" s="83"/>
    </row>
    <row r="128" spans="1:8" ht="20.100000000000001" customHeight="1" x14ac:dyDescent="0.2">
      <c r="B128" s="394">
        <v>435</v>
      </c>
      <c r="C128" s="21" t="s">
        <v>551</v>
      </c>
      <c r="D128" s="16" t="s">
        <v>183</v>
      </c>
      <c r="E128" s="10">
        <v>950</v>
      </c>
      <c r="F128" s="10">
        <v>1220</v>
      </c>
      <c r="G128" s="10">
        <v>1040</v>
      </c>
      <c r="H128" s="83">
        <v>1150</v>
      </c>
    </row>
    <row r="129" spans="1:8" ht="20.100000000000001" customHeight="1" x14ac:dyDescent="0.2">
      <c r="B129" s="394">
        <v>436</v>
      </c>
      <c r="C129" s="21" t="s">
        <v>552</v>
      </c>
      <c r="D129" s="16" t="s">
        <v>184</v>
      </c>
      <c r="E129" s="10"/>
      <c r="F129" s="10"/>
      <c r="G129" s="10"/>
      <c r="H129" s="83"/>
    </row>
    <row r="130" spans="1:8" ht="20.100000000000001" customHeight="1" x14ac:dyDescent="0.2">
      <c r="B130" s="394" t="s">
        <v>553</v>
      </c>
      <c r="C130" s="21" t="s">
        <v>554</v>
      </c>
      <c r="D130" s="16" t="s">
        <v>185</v>
      </c>
      <c r="E130" s="10"/>
      <c r="F130" s="10"/>
      <c r="G130" s="10"/>
      <c r="H130" s="83"/>
    </row>
    <row r="131" spans="1:8" ht="20.100000000000001" customHeight="1" x14ac:dyDescent="0.2">
      <c r="B131" s="394" t="s">
        <v>553</v>
      </c>
      <c r="C131" s="21" t="s">
        <v>555</v>
      </c>
      <c r="D131" s="16" t="s">
        <v>186</v>
      </c>
      <c r="E131" s="10"/>
      <c r="F131" s="10"/>
      <c r="G131" s="10"/>
      <c r="H131" s="83"/>
    </row>
    <row r="132" spans="1:8" ht="20.100000000000001" customHeight="1" x14ac:dyDescent="0.2">
      <c r="A132" s="42"/>
      <c r="B132" s="782" t="s">
        <v>556</v>
      </c>
      <c r="C132" s="19" t="s">
        <v>557</v>
      </c>
      <c r="D132" s="780" t="s">
        <v>187</v>
      </c>
      <c r="E132" s="846">
        <f>E134+E135+E136</f>
        <v>2470</v>
      </c>
      <c r="F132" s="846">
        <f>F134+F135+F136</f>
        <v>2830</v>
      </c>
      <c r="G132" s="846">
        <f>G134+G135+G136</f>
        <v>3040</v>
      </c>
      <c r="H132" s="848">
        <f>H134+H135</f>
        <v>2870</v>
      </c>
    </row>
    <row r="133" spans="1:8" ht="15.75" customHeight="1" x14ac:dyDescent="0.2">
      <c r="A133" s="42"/>
      <c r="B133" s="782"/>
      <c r="C133" s="20" t="s">
        <v>558</v>
      </c>
      <c r="D133" s="780"/>
      <c r="E133" s="847"/>
      <c r="F133" s="847"/>
      <c r="G133" s="847"/>
      <c r="H133" s="849"/>
    </row>
    <row r="134" spans="1:8" ht="20.100000000000001" customHeight="1" x14ac:dyDescent="0.2">
      <c r="B134" s="394" t="s">
        <v>784</v>
      </c>
      <c r="C134" s="21" t="s">
        <v>559</v>
      </c>
      <c r="D134" s="16" t="s">
        <v>188</v>
      </c>
      <c r="E134" s="10">
        <v>2120</v>
      </c>
      <c r="F134" s="10">
        <v>2350</v>
      </c>
      <c r="G134" s="10">
        <v>2410</v>
      </c>
      <c r="H134" s="83">
        <v>2320</v>
      </c>
    </row>
    <row r="135" spans="1:8" ht="24.75" customHeight="1" x14ac:dyDescent="0.2">
      <c r="B135" s="394" t="s">
        <v>560</v>
      </c>
      <c r="C135" s="21" t="s">
        <v>785</v>
      </c>
      <c r="D135" s="16" t="s">
        <v>189</v>
      </c>
      <c r="E135" s="10">
        <v>350</v>
      </c>
      <c r="F135" s="10">
        <v>480</v>
      </c>
      <c r="G135" s="10">
        <v>630</v>
      </c>
      <c r="H135" s="83">
        <v>550</v>
      </c>
    </row>
    <row r="136" spans="1:8" ht="20.100000000000001" customHeight="1" x14ac:dyDescent="0.2">
      <c r="B136" s="394">
        <v>481</v>
      </c>
      <c r="C136" s="21" t="s">
        <v>561</v>
      </c>
      <c r="D136" s="16" t="s">
        <v>190</v>
      </c>
      <c r="E136" s="10"/>
      <c r="F136" s="10"/>
      <c r="G136" s="10"/>
      <c r="H136" s="83"/>
    </row>
    <row r="137" spans="1:8" ht="36.75" customHeight="1" x14ac:dyDescent="0.2">
      <c r="B137" s="394">
        <v>427</v>
      </c>
      <c r="C137" s="21" t="s">
        <v>562</v>
      </c>
      <c r="D137" s="16" t="s">
        <v>191</v>
      </c>
      <c r="E137" s="10"/>
      <c r="F137" s="10"/>
      <c r="G137" s="10"/>
      <c r="H137" s="83"/>
    </row>
    <row r="138" spans="1:8" ht="36.75" customHeight="1" x14ac:dyDescent="0.2">
      <c r="A138" s="42"/>
      <c r="B138" s="393" t="s">
        <v>563</v>
      </c>
      <c r="C138" s="21" t="s">
        <v>564</v>
      </c>
      <c r="D138" s="16" t="s">
        <v>192</v>
      </c>
      <c r="E138" s="10"/>
      <c r="F138" s="10"/>
      <c r="G138" s="10"/>
      <c r="H138" s="83"/>
    </row>
    <row r="139" spans="1:8" ht="20.100000000000001" customHeight="1" x14ac:dyDescent="0.2">
      <c r="A139" s="42"/>
      <c r="B139" s="782"/>
      <c r="C139" s="17" t="s">
        <v>565</v>
      </c>
      <c r="D139" s="780" t="s">
        <v>193</v>
      </c>
      <c r="E139" s="846"/>
      <c r="F139" s="846"/>
      <c r="G139" s="846"/>
      <c r="H139" s="848"/>
    </row>
    <row r="140" spans="1:8" ht="23.25" customHeight="1" x14ac:dyDescent="0.2">
      <c r="A140" s="42"/>
      <c r="B140" s="782"/>
      <c r="C140" s="18" t="s">
        <v>566</v>
      </c>
      <c r="D140" s="780"/>
      <c r="E140" s="847"/>
      <c r="F140" s="847"/>
      <c r="G140" s="847"/>
      <c r="H140" s="849"/>
    </row>
    <row r="141" spans="1:8" ht="20.100000000000001" customHeight="1" x14ac:dyDescent="0.2">
      <c r="A141" s="42"/>
      <c r="B141" s="782"/>
      <c r="C141" s="17" t="s">
        <v>567</v>
      </c>
      <c r="D141" s="780" t="s">
        <v>194</v>
      </c>
      <c r="E141" s="846">
        <f>E77+E92+E109+E110+E111</f>
        <v>9350</v>
      </c>
      <c r="F141" s="846">
        <f>F77+F92+F109+F110+F111</f>
        <v>9630</v>
      </c>
      <c r="G141" s="846">
        <f>G77+G92+G109+G110+G111</f>
        <v>9780</v>
      </c>
      <c r="H141" s="848">
        <f>H77+H92+H109+H110+H111</f>
        <v>9900</v>
      </c>
    </row>
    <row r="142" spans="1:8" ht="14.25" customHeight="1" x14ac:dyDescent="0.2">
      <c r="A142" s="42"/>
      <c r="B142" s="782"/>
      <c r="C142" s="18" t="s">
        <v>568</v>
      </c>
      <c r="D142" s="780"/>
      <c r="E142" s="847"/>
      <c r="F142" s="847"/>
      <c r="G142" s="847"/>
      <c r="H142" s="849"/>
    </row>
    <row r="143" spans="1:8" ht="20.100000000000001" customHeight="1" thickBot="1" x14ac:dyDescent="0.25">
      <c r="A143" s="42"/>
      <c r="B143" s="397">
        <v>89</v>
      </c>
      <c r="C143" s="27" t="s">
        <v>569</v>
      </c>
      <c r="D143" s="28" t="s">
        <v>195</v>
      </c>
      <c r="E143" s="9">
        <v>9524</v>
      </c>
      <c r="F143" s="9">
        <v>9524</v>
      </c>
      <c r="G143" s="9">
        <v>9524</v>
      </c>
      <c r="H143" s="84">
        <v>9524</v>
      </c>
    </row>
  </sheetData>
  <mergeCells count="113">
    <mergeCell ref="H94:H95"/>
    <mergeCell ref="H124:H125"/>
    <mergeCell ref="G77:G78"/>
    <mergeCell ref="H77:H78"/>
    <mergeCell ref="G94:G95"/>
    <mergeCell ref="B18:B19"/>
    <mergeCell ref="D18:D19"/>
    <mergeCell ref="B28:B29"/>
    <mergeCell ref="D28:D29"/>
    <mergeCell ref="E99:E100"/>
    <mergeCell ref="F99:F100"/>
    <mergeCell ref="E94:E95"/>
    <mergeCell ref="F94:F95"/>
    <mergeCell ref="B41:B42"/>
    <mergeCell ref="D41:D42"/>
    <mergeCell ref="B50:B51"/>
    <mergeCell ref="D50:D51"/>
    <mergeCell ref="B57:B58"/>
    <mergeCell ref="D57:D58"/>
    <mergeCell ref="B62:B63"/>
    <mergeCell ref="D62:D63"/>
    <mergeCell ref="G62:G63"/>
    <mergeCell ref="G92:G93"/>
    <mergeCell ref="G57:G58"/>
    <mergeCell ref="H57:H58"/>
    <mergeCell ref="B77:B78"/>
    <mergeCell ref="D77:D78"/>
    <mergeCell ref="E62:E63"/>
    <mergeCell ref="F62:F63"/>
    <mergeCell ref="B92:B93"/>
    <mergeCell ref="D92:D93"/>
    <mergeCell ref="E77:E78"/>
    <mergeCell ref="F77:F78"/>
    <mergeCell ref="E92:E93"/>
    <mergeCell ref="F92:F93"/>
    <mergeCell ref="H62:H63"/>
    <mergeCell ref="H92:H93"/>
    <mergeCell ref="G11:G12"/>
    <mergeCell ref="H11:H12"/>
    <mergeCell ref="G18:G19"/>
    <mergeCell ref="H18:H19"/>
    <mergeCell ref="G28:G29"/>
    <mergeCell ref="H28:H29"/>
    <mergeCell ref="B111:B112"/>
    <mergeCell ref="D111:D112"/>
    <mergeCell ref="B114:B115"/>
    <mergeCell ref="D114:D115"/>
    <mergeCell ref="E41:E42"/>
    <mergeCell ref="F41:F42"/>
    <mergeCell ref="E50:E51"/>
    <mergeCell ref="F50:F51"/>
    <mergeCell ref="E57:E58"/>
    <mergeCell ref="F57:F58"/>
    <mergeCell ref="B94:B95"/>
    <mergeCell ref="D94:D95"/>
    <mergeCell ref="B99:B100"/>
    <mergeCell ref="D99:D100"/>
    <mergeCell ref="G41:G42"/>
    <mergeCell ref="H41:H42"/>
    <mergeCell ref="G50:G51"/>
    <mergeCell ref="H50:H51"/>
    <mergeCell ref="B139:B140"/>
    <mergeCell ref="D139:D140"/>
    <mergeCell ref="B141:B142"/>
    <mergeCell ref="D141:D142"/>
    <mergeCell ref="E11:E12"/>
    <mergeCell ref="F11:F12"/>
    <mergeCell ref="E18:E19"/>
    <mergeCell ref="F18:F19"/>
    <mergeCell ref="E28:E29"/>
    <mergeCell ref="F28:F29"/>
    <mergeCell ref="E141:E142"/>
    <mergeCell ref="F141:F142"/>
    <mergeCell ref="B124:B125"/>
    <mergeCell ref="D124:D125"/>
    <mergeCell ref="B132:B133"/>
    <mergeCell ref="D132:D133"/>
    <mergeCell ref="B11:B12"/>
    <mergeCell ref="D11:D12"/>
    <mergeCell ref="E124:E125"/>
    <mergeCell ref="F124:F125"/>
    <mergeCell ref="E132:E133"/>
    <mergeCell ref="F132:F133"/>
    <mergeCell ref="E4:H4"/>
    <mergeCell ref="B4:B5"/>
    <mergeCell ref="C4:C5"/>
    <mergeCell ref="D4:D5"/>
    <mergeCell ref="B2:H2"/>
    <mergeCell ref="E9:E10"/>
    <mergeCell ref="F9:F10"/>
    <mergeCell ref="G9:G10"/>
    <mergeCell ref="H9:H10"/>
    <mergeCell ref="B9:B10"/>
    <mergeCell ref="D9:D10"/>
    <mergeCell ref="G141:G142"/>
    <mergeCell ref="H141:H142"/>
    <mergeCell ref="H99:H100"/>
    <mergeCell ref="E111:E112"/>
    <mergeCell ref="F111:F112"/>
    <mergeCell ref="G111:G112"/>
    <mergeCell ref="H111:H112"/>
    <mergeCell ref="E114:E115"/>
    <mergeCell ref="E139:E140"/>
    <mergeCell ref="F139:F140"/>
    <mergeCell ref="G139:G140"/>
    <mergeCell ref="H139:H140"/>
    <mergeCell ref="F114:F115"/>
    <mergeCell ref="G114:G115"/>
    <mergeCell ref="H114:H115"/>
    <mergeCell ref="G99:G100"/>
    <mergeCell ref="G124:G125"/>
    <mergeCell ref="G132:G133"/>
    <mergeCell ref="H132:H1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8" orientation="portrait" r:id="rId1"/>
  <ignoredErrors>
    <ignoredError sqref="D8:D143 B8:B8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6" tint="0.59999389629810485"/>
  </sheetPr>
  <dimension ref="A1:J81"/>
  <sheetViews>
    <sheetView showGridLines="0" workbookViewId="0">
      <selection activeCell="F20" sqref="F20"/>
    </sheetView>
  </sheetViews>
  <sheetFormatPr defaultRowHeight="15.75" x14ac:dyDescent="0.25"/>
  <cols>
    <col min="1" max="1" width="3" style="46" customWidth="1"/>
    <col min="2" max="2" width="18.7109375" style="46" customWidth="1"/>
    <col min="3" max="3" width="69.7109375" style="46" customWidth="1"/>
    <col min="4" max="4" width="9.140625" style="46"/>
    <col min="5" max="8" width="15.7109375" style="3" customWidth="1"/>
    <col min="9" max="16384" width="9.140625" style="46"/>
  </cols>
  <sheetData>
    <row r="1" spans="1:10" x14ac:dyDescent="0.25">
      <c r="H1" s="72" t="s">
        <v>751</v>
      </c>
      <c r="I1" s="54"/>
      <c r="J1" s="54"/>
    </row>
    <row r="2" spans="1:10" ht="20.25" customHeight="1" x14ac:dyDescent="0.25">
      <c r="B2" s="781" t="s">
        <v>572</v>
      </c>
      <c r="C2" s="781"/>
      <c r="D2" s="781"/>
      <c r="E2" s="781"/>
      <c r="F2" s="781"/>
      <c r="G2" s="781"/>
      <c r="H2" s="781"/>
    </row>
    <row r="3" spans="1:10" ht="12" customHeight="1" x14ac:dyDescent="0.25">
      <c r="B3" s="781" t="s">
        <v>822</v>
      </c>
      <c r="C3" s="781"/>
      <c r="D3" s="781"/>
      <c r="E3" s="781"/>
      <c r="F3" s="781"/>
      <c r="G3" s="781"/>
      <c r="H3" s="781"/>
    </row>
    <row r="4" spans="1:10" x14ac:dyDescent="0.25">
      <c r="H4" s="408" t="s">
        <v>198</v>
      </c>
    </row>
    <row r="5" spans="1:10" ht="2.25" customHeight="1" thickBot="1" x14ac:dyDescent="0.3">
      <c r="E5" s="7"/>
      <c r="F5" s="7"/>
      <c r="G5" s="7"/>
      <c r="H5" s="73"/>
    </row>
    <row r="6" spans="1:10" x14ac:dyDescent="0.25">
      <c r="A6" s="51"/>
      <c r="B6" s="864" t="s">
        <v>257</v>
      </c>
      <c r="C6" s="866" t="s">
        <v>258</v>
      </c>
      <c r="D6" s="866" t="s">
        <v>40</v>
      </c>
      <c r="E6" s="861" t="s">
        <v>65</v>
      </c>
      <c r="F6" s="862"/>
      <c r="G6" s="862"/>
      <c r="H6" s="863"/>
    </row>
    <row r="7" spans="1:10" ht="31.5" customHeight="1" x14ac:dyDescent="0.25">
      <c r="A7" s="51"/>
      <c r="B7" s="865"/>
      <c r="C7" s="867"/>
      <c r="D7" s="867"/>
      <c r="E7" s="377" t="s">
        <v>823</v>
      </c>
      <c r="F7" s="377" t="s">
        <v>824</v>
      </c>
      <c r="G7" s="377" t="s">
        <v>825</v>
      </c>
      <c r="H7" s="378" t="s">
        <v>826</v>
      </c>
    </row>
    <row r="8" spans="1:10" ht="14.25" customHeight="1" thickBot="1" x14ac:dyDescent="0.3">
      <c r="A8" s="51"/>
      <c r="B8" s="29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53">
        <v>7</v>
      </c>
    </row>
    <row r="9" spans="1:10" ht="20.100000000000001" customHeight="1" x14ac:dyDescent="0.25">
      <c r="A9" s="51"/>
      <c r="B9" s="788"/>
      <c r="C9" s="52" t="s">
        <v>573</v>
      </c>
      <c r="D9" s="873">
        <v>1001</v>
      </c>
      <c r="E9" s="868">
        <f>E11+E14+E20</f>
        <v>21450</v>
      </c>
      <c r="F9" s="868">
        <f>F11+F14+F20</f>
        <v>45300</v>
      </c>
      <c r="G9" s="868">
        <f>G11+G14+G20</f>
        <v>70250</v>
      </c>
      <c r="H9" s="870">
        <f>H11+H14+H17+H18+H19+H20+H21</f>
        <v>93082</v>
      </c>
    </row>
    <row r="10" spans="1:10" ht="12" customHeight="1" x14ac:dyDescent="0.25">
      <c r="A10" s="51"/>
      <c r="B10" s="872"/>
      <c r="C10" s="18" t="s">
        <v>574</v>
      </c>
      <c r="D10" s="786"/>
      <c r="E10" s="869"/>
      <c r="F10" s="869"/>
      <c r="G10" s="869"/>
      <c r="H10" s="871"/>
    </row>
    <row r="11" spans="1:10" ht="20.100000000000001" customHeight="1" x14ac:dyDescent="0.25">
      <c r="A11" s="51"/>
      <c r="B11" s="30">
        <v>60</v>
      </c>
      <c r="C11" s="21" t="s">
        <v>575</v>
      </c>
      <c r="D11" s="48">
        <v>1002</v>
      </c>
      <c r="E11" s="81">
        <v>150</v>
      </c>
      <c r="F11" s="81">
        <v>400</v>
      </c>
      <c r="G11" s="81">
        <v>650</v>
      </c>
      <c r="H11" s="82">
        <v>800</v>
      </c>
    </row>
    <row r="12" spans="1:10" ht="20.100000000000001" customHeight="1" x14ac:dyDescent="0.25">
      <c r="A12" s="51"/>
      <c r="B12" s="30" t="s">
        <v>576</v>
      </c>
      <c r="C12" s="21" t="s">
        <v>577</v>
      </c>
      <c r="D12" s="48">
        <v>1003</v>
      </c>
      <c r="E12" s="81">
        <v>150</v>
      </c>
      <c r="F12" s="81">
        <v>400</v>
      </c>
      <c r="G12" s="81">
        <v>650</v>
      </c>
      <c r="H12" s="83">
        <v>800</v>
      </c>
    </row>
    <row r="13" spans="1:10" ht="20.100000000000001" customHeight="1" x14ac:dyDescent="0.25">
      <c r="A13" s="51"/>
      <c r="B13" s="30" t="s">
        <v>578</v>
      </c>
      <c r="C13" s="21" t="s">
        <v>579</v>
      </c>
      <c r="D13" s="48">
        <v>1004</v>
      </c>
      <c r="E13" s="10"/>
      <c r="F13" s="10"/>
      <c r="G13" s="10"/>
      <c r="H13" s="83"/>
    </row>
    <row r="14" spans="1:10" ht="20.100000000000001" customHeight="1" x14ac:dyDescent="0.25">
      <c r="A14" s="51"/>
      <c r="B14" s="30">
        <v>61</v>
      </c>
      <c r="C14" s="21" t="s">
        <v>580</v>
      </c>
      <c r="D14" s="48">
        <v>1005</v>
      </c>
      <c r="E14" s="10">
        <v>10500</v>
      </c>
      <c r="F14" s="10">
        <v>25600</v>
      </c>
      <c r="G14" s="10">
        <v>43300</v>
      </c>
      <c r="H14" s="83">
        <v>57282</v>
      </c>
    </row>
    <row r="15" spans="1:10" ht="20.100000000000001" customHeight="1" x14ac:dyDescent="0.25">
      <c r="A15" s="51"/>
      <c r="B15" s="30" t="s">
        <v>581</v>
      </c>
      <c r="C15" s="21" t="s">
        <v>582</v>
      </c>
      <c r="D15" s="48">
        <v>1006</v>
      </c>
      <c r="E15" s="10">
        <v>10500</v>
      </c>
      <c r="F15" s="10">
        <v>25600</v>
      </c>
      <c r="G15" s="10">
        <v>43300</v>
      </c>
      <c r="H15" s="83">
        <v>57282</v>
      </c>
    </row>
    <row r="16" spans="1:10" ht="20.100000000000001" customHeight="1" x14ac:dyDescent="0.25">
      <c r="A16" s="51"/>
      <c r="B16" s="30" t="s">
        <v>583</v>
      </c>
      <c r="C16" s="21" t="s">
        <v>584</v>
      </c>
      <c r="D16" s="48">
        <v>1007</v>
      </c>
      <c r="E16" s="10"/>
      <c r="F16" s="10"/>
      <c r="G16" s="10"/>
      <c r="H16" s="83"/>
    </row>
    <row r="17" spans="1:8" ht="20.100000000000001" customHeight="1" x14ac:dyDescent="0.25">
      <c r="A17" s="51"/>
      <c r="B17" s="30">
        <v>62</v>
      </c>
      <c r="C17" s="21" t="s">
        <v>585</v>
      </c>
      <c r="D17" s="48">
        <v>1008</v>
      </c>
      <c r="E17" s="10"/>
      <c r="F17" s="10"/>
      <c r="G17" s="10"/>
      <c r="H17" s="83"/>
    </row>
    <row r="18" spans="1:8" ht="20.100000000000001" customHeight="1" x14ac:dyDescent="0.25">
      <c r="A18" s="51"/>
      <c r="B18" s="30">
        <v>630</v>
      </c>
      <c r="C18" s="21" t="s">
        <v>586</v>
      </c>
      <c r="D18" s="48">
        <v>1009</v>
      </c>
      <c r="E18" s="10"/>
      <c r="F18" s="10"/>
      <c r="G18" s="10"/>
      <c r="H18" s="83"/>
    </row>
    <row r="19" spans="1:8" ht="20.100000000000001" customHeight="1" x14ac:dyDescent="0.25">
      <c r="A19" s="51"/>
      <c r="B19" s="30">
        <v>631</v>
      </c>
      <c r="C19" s="21" t="s">
        <v>587</v>
      </c>
      <c r="D19" s="48">
        <v>1010</v>
      </c>
      <c r="E19" s="10"/>
      <c r="F19" s="10"/>
      <c r="G19" s="10"/>
      <c r="H19" s="83"/>
    </row>
    <row r="20" spans="1:8" ht="20.100000000000001" customHeight="1" x14ac:dyDescent="0.25">
      <c r="A20" s="51"/>
      <c r="B20" s="30" t="s">
        <v>588</v>
      </c>
      <c r="C20" s="21" t="s">
        <v>589</v>
      </c>
      <c r="D20" s="48">
        <v>1011</v>
      </c>
      <c r="E20" s="10">
        <v>10800</v>
      </c>
      <c r="F20" s="10">
        <v>19300</v>
      </c>
      <c r="G20" s="10">
        <v>26300</v>
      </c>
      <c r="H20" s="83">
        <v>35000</v>
      </c>
    </row>
    <row r="21" spans="1:8" ht="25.5" customHeight="1" x14ac:dyDescent="0.25">
      <c r="A21" s="51"/>
      <c r="B21" s="30" t="s">
        <v>590</v>
      </c>
      <c r="C21" s="21" t="s">
        <v>591</v>
      </c>
      <c r="D21" s="48">
        <v>1012</v>
      </c>
      <c r="E21" s="10"/>
      <c r="F21" s="10"/>
      <c r="G21" s="10"/>
      <c r="H21" s="83"/>
    </row>
    <row r="22" spans="1:8" ht="20.100000000000001" customHeight="1" x14ac:dyDescent="0.25">
      <c r="A22" s="51"/>
      <c r="B22" s="30"/>
      <c r="C22" s="15" t="s">
        <v>592</v>
      </c>
      <c r="D22" s="48">
        <v>1013</v>
      </c>
      <c r="E22" s="10">
        <f>E23+E24+E25+E29+E30+E31+E32+E33</f>
        <v>21300</v>
      </c>
      <c r="F22" s="10">
        <f>F23+F24+F25+F29+F30+F31+F32+F33</f>
        <v>45150</v>
      </c>
      <c r="G22" s="10">
        <f>G23+G24+G25+G29+G30+G31+G32+G33</f>
        <v>70100</v>
      </c>
      <c r="H22" s="83">
        <f>H23+H24+H25+H29+H31+H33</f>
        <v>92932</v>
      </c>
    </row>
    <row r="23" spans="1:8" ht="20.100000000000001" customHeight="1" x14ac:dyDescent="0.25">
      <c r="A23" s="51"/>
      <c r="B23" s="30">
        <v>50</v>
      </c>
      <c r="C23" s="21" t="s">
        <v>593</v>
      </c>
      <c r="D23" s="48">
        <v>1014</v>
      </c>
      <c r="E23" s="10">
        <v>100</v>
      </c>
      <c r="F23" s="10">
        <v>250</v>
      </c>
      <c r="G23" s="10">
        <v>500</v>
      </c>
      <c r="H23" s="83">
        <v>650</v>
      </c>
    </row>
    <row r="24" spans="1:8" ht="20.100000000000001" customHeight="1" x14ac:dyDescent="0.25">
      <c r="A24" s="51"/>
      <c r="B24" s="30">
        <v>51</v>
      </c>
      <c r="C24" s="21" t="s">
        <v>594</v>
      </c>
      <c r="D24" s="48">
        <v>1015</v>
      </c>
      <c r="E24" s="10">
        <v>2910</v>
      </c>
      <c r="F24" s="10">
        <v>6500</v>
      </c>
      <c r="G24" s="10">
        <v>9800</v>
      </c>
      <c r="H24" s="83">
        <v>12475</v>
      </c>
    </row>
    <row r="25" spans="1:8" ht="25.5" customHeight="1" x14ac:dyDescent="0.25">
      <c r="A25" s="51"/>
      <c r="B25" s="30">
        <v>52</v>
      </c>
      <c r="C25" s="21" t="s">
        <v>595</v>
      </c>
      <c r="D25" s="48">
        <v>1016</v>
      </c>
      <c r="E25" s="10">
        <f>E26+E27+E28</f>
        <v>14110</v>
      </c>
      <c r="F25" s="10">
        <f>F26+F27+F28</f>
        <v>29500</v>
      </c>
      <c r="G25" s="10">
        <f>G26+G27+G28</f>
        <v>45650</v>
      </c>
      <c r="H25" s="83">
        <f>H26+H27+H28</f>
        <v>62657</v>
      </c>
    </row>
    <row r="26" spans="1:8" ht="20.100000000000001" customHeight="1" x14ac:dyDescent="0.25">
      <c r="A26" s="51"/>
      <c r="B26" s="30">
        <v>520</v>
      </c>
      <c r="C26" s="21" t="s">
        <v>596</v>
      </c>
      <c r="D26" s="48">
        <v>1017</v>
      </c>
      <c r="E26" s="10">
        <v>10400</v>
      </c>
      <c r="F26" s="10">
        <v>21400</v>
      </c>
      <c r="G26" s="10">
        <v>33900</v>
      </c>
      <c r="H26" s="83">
        <v>47312</v>
      </c>
    </row>
    <row r="27" spans="1:8" ht="20.100000000000001" customHeight="1" x14ac:dyDescent="0.25">
      <c r="A27" s="51"/>
      <c r="B27" s="30">
        <v>521</v>
      </c>
      <c r="C27" s="21" t="s">
        <v>597</v>
      </c>
      <c r="D27" s="48">
        <v>1018</v>
      </c>
      <c r="E27" s="10">
        <v>1800</v>
      </c>
      <c r="F27" s="10">
        <v>3600</v>
      </c>
      <c r="G27" s="10">
        <v>5900</v>
      </c>
      <c r="H27" s="83">
        <v>7995</v>
      </c>
    </row>
    <row r="28" spans="1:8" ht="20.100000000000001" customHeight="1" x14ac:dyDescent="0.25">
      <c r="A28" s="51"/>
      <c r="B28" s="30" t="s">
        <v>789</v>
      </c>
      <c r="C28" s="21" t="s">
        <v>599</v>
      </c>
      <c r="D28" s="48">
        <v>1019</v>
      </c>
      <c r="E28" s="10">
        <v>1910</v>
      </c>
      <c r="F28" s="10">
        <v>4500</v>
      </c>
      <c r="G28" s="10">
        <v>5850</v>
      </c>
      <c r="H28" s="83">
        <v>7350</v>
      </c>
    </row>
    <row r="29" spans="1:8" ht="20.100000000000001" customHeight="1" x14ac:dyDescent="0.25">
      <c r="A29" s="51"/>
      <c r="B29" s="30">
        <v>540</v>
      </c>
      <c r="C29" s="21" t="s">
        <v>600</v>
      </c>
      <c r="D29" s="48">
        <v>1020</v>
      </c>
      <c r="E29" s="10">
        <v>280</v>
      </c>
      <c r="F29" s="10">
        <v>600</v>
      </c>
      <c r="G29" s="10">
        <v>850</v>
      </c>
      <c r="H29" s="83">
        <v>1150</v>
      </c>
    </row>
    <row r="30" spans="1:8" ht="25.5" customHeight="1" x14ac:dyDescent="0.25">
      <c r="A30" s="51"/>
      <c r="B30" s="30" t="s">
        <v>601</v>
      </c>
      <c r="C30" s="21" t="s">
        <v>602</v>
      </c>
      <c r="D30" s="48">
        <v>1021</v>
      </c>
      <c r="E30" s="10"/>
      <c r="F30" s="10"/>
      <c r="G30" s="10"/>
      <c r="H30" s="83"/>
    </row>
    <row r="31" spans="1:8" ht="20.100000000000001" customHeight="1" x14ac:dyDescent="0.25">
      <c r="A31" s="51"/>
      <c r="B31" s="30">
        <v>53</v>
      </c>
      <c r="C31" s="21" t="s">
        <v>603</v>
      </c>
      <c r="D31" s="48">
        <v>1022</v>
      </c>
      <c r="E31" s="10">
        <v>2300</v>
      </c>
      <c r="F31" s="10">
        <v>4800</v>
      </c>
      <c r="G31" s="10">
        <v>8100</v>
      </c>
      <c r="H31" s="83">
        <v>9270</v>
      </c>
    </row>
    <row r="32" spans="1:8" ht="20.100000000000001" customHeight="1" x14ac:dyDescent="0.25">
      <c r="A32" s="51"/>
      <c r="B32" s="30" t="s">
        <v>604</v>
      </c>
      <c r="C32" s="21" t="s">
        <v>605</v>
      </c>
      <c r="D32" s="48">
        <v>1023</v>
      </c>
      <c r="E32" s="10"/>
      <c r="F32" s="10"/>
      <c r="G32" s="10"/>
      <c r="H32" s="83"/>
    </row>
    <row r="33" spans="1:8" ht="20.100000000000001" customHeight="1" x14ac:dyDescent="0.25">
      <c r="A33" s="51"/>
      <c r="B33" s="30">
        <v>55</v>
      </c>
      <c r="C33" s="21" t="s">
        <v>606</v>
      </c>
      <c r="D33" s="48">
        <v>1024</v>
      </c>
      <c r="E33" s="10">
        <v>1600</v>
      </c>
      <c r="F33" s="10">
        <v>3500</v>
      </c>
      <c r="G33" s="10">
        <v>5200</v>
      </c>
      <c r="H33" s="83">
        <v>6730</v>
      </c>
    </row>
    <row r="34" spans="1:8" ht="20.100000000000001" customHeight="1" x14ac:dyDescent="0.25">
      <c r="A34" s="51"/>
      <c r="B34" s="30"/>
      <c r="C34" s="15" t="s">
        <v>607</v>
      </c>
      <c r="D34" s="48">
        <v>1025</v>
      </c>
      <c r="E34" s="10">
        <f>E9-E22</f>
        <v>150</v>
      </c>
      <c r="F34" s="10">
        <f>F9-F22</f>
        <v>150</v>
      </c>
      <c r="G34" s="10">
        <f>G9-G22</f>
        <v>150</v>
      </c>
      <c r="H34" s="83">
        <f>H9-H22</f>
        <v>150</v>
      </c>
    </row>
    <row r="35" spans="1:8" ht="20.100000000000001" customHeight="1" x14ac:dyDescent="0.25">
      <c r="A35" s="51"/>
      <c r="B35" s="30"/>
      <c r="C35" s="15" t="s">
        <v>608</v>
      </c>
      <c r="D35" s="48">
        <v>1026</v>
      </c>
      <c r="E35" s="10"/>
      <c r="F35" s="10"/>
      <c r="G35" s="10"/>
      <c r="H35" s="83"/>
    </row>
    <row r="36" spans="1:8" ht="20.100000000000001" customHeight="1" x14ac:dyDescent="0.25">
      <c r="A36" s="51"/>
      <c r="B36" s="872"/>
      <c r="C36" s="17" t="s">
        <v>609</v>
      </c>
      <c r="D36" s="786">
        <v>1027</v>
      </c>
      <c r="E36" s="846"/>
      <c r="F36" s="846"/>
      <c r="G36" s="846"/>
      <c r="H36" s="848"/>
    </row>
    <row r="37" spans="1:8" ht="10.5" customHeight="1" x14ac:dyDescent="0.25">
      <c r="A37" s="51"/>
      <c r="B37" s="872"/>
      <c r="C37" s="18" t="s">
        <v>610</v>
      </c>
      <c r="D37" s="786"/>
      <c r="E37" s="847"/>
      <c r="F37" s="847"/>
      <c r="G37" s="847"/>
      <c r="H37" s="849"/>
    </row>
    <row r="38" spans="1:8" ht="24" customHeight="1" x14ac:dyDescent="0.25">
      <c r="A38" s="51"/>
      <c r="B38" s="30" t="s">
        <v>611</v>
      </c>
      <c r="C38" s="21" t="s">
        <v>612</v>
      </c>
      <c r="D38" s="48">
        <v>1028</v>
      </c>
      <c r="E38" s="10"/>
      <c r="F38" s="10"/>
      <c r="G38" s="10"/>
      <c r="H38" s="83"/>
    </row>
    <row r="39" spans="1:8" ht="20.100000000000001" customHeight="1" x14ac:dyDescent="0.25">
      <c r="A39" s="51"/>
      <c r="B39" s="30">
        <v>662</v>
      </c>
      <c r="C39" s="21" t="s">
        <v>613</v>
      </c>
      <c r="D39" s="48">
        <v>1029</v>
      </c>
      <c r="E39" s="10"/>
      <c r="F39" s="10"/>
      <c r="G39" s="10"/>
      <c r="H39" s="83"/>
    </row>
    <row r="40" spans="1:8" ht="20.100000000000001" customHeight="1" x14ac:dyDescent="0.25">
      <c r="A40" s="51"/>
      <c r="B40" s="30" t="s">
        <v>109</v>
      </c>
      <c r="C40" s="21" t="s">
        <v>614</v>
      </c>
      <c r="D40" s="48">
        <v>1030</v>
      </c>
      <c r="E40" s="10"/>
      <c r="F40" s="10"/>
      <c r="G40" s="10"/>
      <c r="H40" s="83"/>
    </row>
    <row r="41" spans="1:8" ht="20.100000000000001" customHeight="1" x14ac:dyDescent="0.25">
      <c r="A41" s="51"/>
      <c r="B41" s="30" t="s">
        <v>615</v>
      </c>
      <c r="C41" s="21" t="s">
        <v>616</v>
      </c>
      <c r="D41" s="48">
        <v>1031</v>
      </c>
      <c r="E41" s="10"/>
      <c r="F41" s="10"/>
      <c r="G41" s="10"/>
      <c r="H41" s="83"/>
    </row>
    <row r="42" spans="1:8" ht="20.100000000000001" customHeight="1" x14ac:dyDescent="0.25">
      <c r="A42" s="51"/>
      <c r="B42" s="872"/>
      <c r="C42" s="17" t="s">
        <v>617</v>
      </c>
      <c r="D42" s="786">
        <v>1032</v>
      </c>
      <c r="E42" s="846"/>
      <c r="F42" s="846"/>
      <c r="G42" s="846"/>
      <c r="H42" s="848"/>
    </row>
    <row r="43" spans="1:8" ht="10.5" customHeight="1" x14ac:dyDescent="0.25">
      <c r="A43" s="51"/>
      <c r="B43" s="872"/>
      <c r="C43" s="18" t="s">
        <v>618</v>
      </c>
      <c r="D43" s="786"/>
      <c r="E43" s="847"/>
      <c r="F43" s="847"/>
      <c r="G43" s="847"/>
      <c r="H43" s="849"/>
    </row>
    <row r="44" spans="1:8" ht="27.75" customHeight="1" x14ac:dyDescent="0.25">
      <c r="A44" s="51"/>
      <c r="B44" s="30" t="s">
        <v>619</v>
      </c>
      <c r="C44" s="21" t="s">
        <v>620</v>
      </c>
      <c r="D44" s="48">
        <v>1033</v>
      </c>
      <c r="E44" s="10"/>
      <c r="F44" s="10"/>
      <c r="G44" s="10"/>
      <c r="H44" s="83"/>
    </row>
    <row r="45" spans="1:8" ht="20.100000000000001" customHeight="1" x14ac:dyDescent="0.25">
      <c r="A45" s="51"/>
      <c r="B45" s="30">
        <v>562</v>
      </c>
      <c r="C45" s="21" t="s">
        <v>621</v>
      </c>
      <c r="D45" s="48">
        <v>1034</v>
      </c>
      <c r="E45" s="10"/>
      <c r="F45" s="10"/>
      <c r="G45" s="10"/>
      <c r="H45" s="83"/>
    </row>
    <row r="46" spans="1:8" ht="20.100000000000001" customHeight="1" x14ac:dyDescent="0.25">
      <c r="A46" s="51"/>
      <c r="B46" s="30" t="s">
        <v>134</v>
      </c>
      <c r="C46" s="21" t="s">
        <v>622</v>
      </c>
      <c r="D46" s="48">
        <v>1035</v>
      </c>
      <c r="E46" s="10"/>
      <c r="F46" s="10"/>
      <c r="G46" s="10"/>
      <c r="H46" s="83"/>
    </row>
    <row r="47" spans="1:8" ht="20.100000000000001" customHeight="1" x14ac:dyDescent="0.25">
      <c r="A47" s="51"/>
      <c r="B47" s="30" t="s">
        <v>623</v>
      </c>
      <c r="C47" s="21" t="s">
        <v>624</v>
      </c>
      <c r="D47" s="48">
        <v>1036</v>
      </c>
      <c r="E47" s="10"/>
      <c r="F47" s="10"/>
      <c r="G47" s="10"/>
      <c r="H47" s="83"/>
    </row>
    <row r="48" spans="1:8" ht="20.100000000000001" customHeight="1" x14ac:dyDescent="0.25">
      <c r="A48" s="51"/>
      <c r="B48" s="30"/>
      <c r="C48" s="15" t="s">
        <v>625</v>
      </c>
      <c r="D48" s="48">
        <v>1037</v>
      </c>
      <c r="E48" s="10">
        <v>0</v>
      </c>
      <c r="F48" s="10">
        <v>0</v>
      </c>
      <c r="G48" s="10">
        <v>0</v>
      </c>
      <c r="H48" s="83">
        <v>0</v>
      </c>
    </row>
    <row r="49" spans="1:8" ht="20.100000000000001" customHeight="1" x14ac:dyDescent="0.25">
      <c r="A49" s="51"/>
      <c r="B49" s="30"/>
      <c r="C49" s="15" t="s">
        <v>626</v>
      </c>
      <c r="D49" s="48">
        <v>1038</v>
      </c>
      <c r="E49" s="10"/>
      <c r="F49" s="10"/>
      <c r="G49" s="10"/>
      <c r="H49" s="83">
        <v>0</v>
      </c>
    </row>
    <row r="50" spans="1:8" ht="28.5" customHeight="1" x14ac:dyDescent="0.25">
      <c r="A50" s="51"/>
      <c r="B50" s="30" t="s">
        <v>627</v>
      </c>
      <c r="C50" s="15" t="s">
        <v>628</v>
      </c>
      <c r="D50" s="48">
        <v>1039</v>
      </c>
      <c r="E50" s="10"/>
      <c r="F50" s="10"/>
      <c r="G50" s="10"/>
      <c r="H50" s="83"/>
    </row>
    <row r="51" spans="1:8" ht="30" customHeight="1" x14ac:dyDescent="0.25">
      <c r="A51" s="51"/>
      <c r="B51" s="30" t="s">
        <v>629</v>
      </c>
      <c r="C51" s="15" t="s">
        <v>630</v>
      </c>
      <c r="D51" s="48">
        <v>1040</v>
      </c>
      <c r="E51" s="10"/>
      <c r="F51" s="10"/>
      <c r="G51" s="10"/>
      <c r="H51" s="83"/>
    </row>
    <row r="52" spans="1:8" ht="20.100000000000001" customHeight="1" x14ac:dyDescent="0.25">
      <c r="A52" s="51"/>
      <c r="B52" s="30">
        <v>67</v>
      </c>
      <c r="C52" s="15" t="s">
        <v>631</v>
      </c>
      <c r="D52" s="48">
        <v>1041</v>
      </c>
      <c r="E52" s="10"/>
      <c r="F52" s="10"/>
      <c r="G52" s="10"/>
      <c r="H52" s="83"/>
    </row>
    <row r="53" spans="1:8" ht="20.100000000000001" customHeight="1" x14ac:dyDescent="0.25">
      <c r="A53" s="51"/>
      <c r="B53" s="30">
        <v>57</v>
      </c>
      <c r="C53" s="15" t="s">
        <v>632</v>
      </c>
      <c r="D53" s="48">
        <v>1042</v>
      </c>
      <c r="E53" s="10">
        <v>150</v>
      </c>
      <c r="F53" s="10">
        <v>150</v>
      </c>
      <c r="G53" s="10">
        <v>150</v>
      </c>
      <c r="H53" s="83">
        <v>150</v>
      </c>
    </row>
    <row r="54" spans="1:8" ht="20.100000000000001" customHeight="1" x14ac:dyDescent="0.25">
      <c r="A54" s="51"/>
      <c r="B54" s="872"/>
      <c r="C54" s="17" t="s">
        <v>633</v>
      </c>
      <c r="D54" s="786">
        <v>1043</v>
      </c>
      <c r="E54" s="846">
        <f>E9+E36+E50+E52</f>
        <v>21450</v>
      </c>
      <c r="F54" s="846">
        <f>F9+F36+F50+F52</f>
        <v>45300</v>
      </c>
      <c r="G54" s="846">
        <f>G9+G36+G50+G52</f>
        <v>70250</v>
      </c>
      <c r="H54" s="848">
        <f>H9+H36+H50+H51</f>
        <v>93082</v>
      </c>
    </row>
    <row r="55" spans="1:8" ht="12" customHeight="1" x14ac:dyDescent="0.25">
      <c r="A55" s="51"/>
      <c r="B55" s="872"/>
      <c r="C55" s="18" t="s">
        <v>634</v>
      </c>
      <c r="D55" s="786"/>
      <c r="E55" s="847"/>
      <c r="F55" s="847"/>
      <c r="G55" s="847"/>
      <c r="H55" s="849"/>
    </row>
    <row r="56" spans="1:8" ht="20.100000000000001" customHeight="1" x14ac:dyDescent="0.25">
      <c r="A56" s="51"/>
      <c r="B56" s="872"/>
      <c r="C56" s="17" t="s">
        <v>635</v>
      </c>
      <c r="D56" s="786">
        <v>1044</v>
      </c>
      <c r="E56" s="846">
        <f>E22+E42+E51+E53</f>
        <v>21450</v>
      </c>
      <c r="F56" s="846">
        <f>F22+F42+F51+F53</f>
        <v>45300</v>
      </c>
      <c r="G56" s="846">
        <f>G22+G42+G51+G53</f>
        <v>70250</v>
      </c>
      <c r="H56" s="848">
        <f>H22+H42+H51+H53</f>
        <v>93082</v>
      </c>
    </row>
    <row r="57" spans="1:8" ht="13.5" customHeight="1" x14ac:dyDescent="0.25">
      <c r="A57" s="51"/>
      <c r="B57" s="872"/>
      <c r="C57" s="18" t="s">
        <v>636</v>
      </c>
      <c r="D57" s="786"/>
      <c r="E57" s="847"/>
      <c r="F57" s="847"/>
      <c r="G57" s="847"/>
      <c r="H57" s="849"/>
    </row>
    <row r="58" spans="1:8" ht="20.100000000000001" customHeight="1" x14ac:dyDescent="0.25">
      <c r="A58" s="51"/>
      <c r="B58" s="30"/>
      <c r="C58" s="15" t="s">
        <v>637</v>
      </c>
      <c r="D58" s="48">
        <v>1045</v>
      </c>
      <c r="E58" s="10"/>
      <c r="F58" s="10"/>
      <c r="G58" s="10"/>
      <c r="H58" s="83">
        <v>0</v>
      </c>
    </row>
    <row r="59" spans="1:8" ht="20.100000000000001" customHeight="1" x14ac:dyDescent="0.25">
      <c r="A59" s="51"/>
      <c r="B59" s="30"/>
      <c r="C59" s="15" t="s">
        <v>638</v>
      </c>
      <c r="D59" s="48">
        <v>1046</v>
      </c>
      <c r="E59" s="10"/>
      <c r="F59" s="10"/>
      <c r="G59" s="10"/>
      <c r="H59" s="83">
        <v>0</v>
      </c>
    </row>
    <row r="60" spans="1:8" ht="41.25" customHeight="1" x14ac:dyDescent="0.25">
      <c r="A60" s="51"/>
      <c r="B60" s="30" t="s">
        <v>135</v>
      </c>
      <c r="C60" s="15" t="s">
        <v>639</v>
      </c>
      <c r="D60" s="48">
        <v>1047</v>
      </c>
      <c r="E60" s="10"/>
      <c r="F60" s="10"/>
      <c r="G60" s="10"/>
      <c r="H60" s="83"/>
    </row>
    <row r="61" spans="1:8" ht="42" customHeight="1" x14ac:dyDescent="0.25">
      <c r="A61" s="51"/>
      <c r="B61" s="30" t="s">
        <v>640</v>
      </c>
      <c r="C61" s="15" t="s">
        <v>641</v>
      </c>
      <c r="D61" s="48">
        <v>1048</v>
      </c>
      <c r="E61" s="10"/>
      <c r="F61" s="10"/>
      <c r="G61" s="10"/>
      <c r="H61" s="83"/>
    </row>
    <row r="62" spans="1:8" ht="20.100000000000001" customHeight="1" x14ac:dyDescent="0.25">
      <c r="A62" s="51"/>
      <c r="B62" s="872"/>
      <c r="C62" s="17" t="s">
        <v>642</v>
      </c>
      <c r="D62" s="786">
        <v>1049</v>
      </c>
      <c r="E62" s="846"/>
      <c r="F62" s="846"/>
      <c r="G62" s="846"/>
      <c r="H62" s="848">
        <v>0</v>
      </c>
    </row>
    <row r="63" spans="1:8" ht="12.75" customHeight="1" x14ac:dyDescent="0.25">
      <c r="A63" s="51"/>
      <c r="B63" s="872"/>
      <c r="C63" s="18" t="s">
        <v>643</v>
      </c>
      <c r="D63" s="786"/>
      <c r="E63" s="847"/>
      <c r="F63" s="847"/>
      <c r="G63" s="847"/>
      <c r="H63" s="849"/>
    </row>
    <row r="64" spans="1:8" ht="20.100000000000001" customHeight="1" x14ac:dyDescent="0.25">
      <c r="A64" s="51"/>
      <c r="B64" s="872"/>
      <c r="C64" s="17" t="s">
        <v>644</v>
      </c>
      <c r="D64" s="786">
        <v>1050</v>
      </c>
      <c r="E64" s="846"/>
      <c r="F64" s="846"/>
      <c r="G64" s="846"/>
      <c r="H64" s="848">
        <v>0</v>
      </c>
    </row>
    <row r="65" spans="1:8" ht="10.5" customHeight="1" x14ac:dyDescent="0.25">
      <c r="A65" s="51"/>
      <c r="B65" s="872"/>
      <c r="C65" s="18" t="s">
        <v>645</v>
      </c>
      <c r="D65" s="786"/>
      <c r="E65" s="847"/>
      <c r="F65" s="847"/>
      <c r="G65" s="847"/>
      <c r="H65" s="849"/>
    </row>
    <row r="66" spans="1:8" ht="20.100000000000001" customHeight="1" x14ac:dyDescent="0.25">
      <c r="A66" s="51"/>
      <c r="B66" s="30"/>
      <c r="C66" s="15" t="s">
        <v>646</v>
      </c>
      <c r="D66" s="48"/>
      <c r="E66" s="10"/>
      <c r="F66" s="10"/>
      <c r="G66" s="10"/>
      <c r="H66" s="83"/>
    </row>
    <row r="67" spans="1:8" ht="20.100000000000001" customHeight="1" x14ac:dyDescent="0.25">
      <c r="A67" s="51"/>
      <c r="B67" s="30">
        <v>721</v>
      </c>
      <c r="C67" s="21" t="s">
        <v>647</v>
      </c>
      <c r="D67" s="48">
        <v>1051</v>
      </c>
      <c r="E67" s="10"/>
      <c r="F67" s="10"/>
      <c r="G67" s="10"/>
      <c r="H67" s="83"/>
    </row>
    <row r="68" spans="1:8" ht="20.100000000000001" customHeight="1" x14ac:dyDescent="0.25">
      <c r="A68" s="51"/>
      <c r="B68" s="30" t="s">
        <v>662</v>
      </c>
      <c r="C68" s="21" t="s">
        <v>648</v>
      </c>
      <c r="D68" s="48">
        <v>1052</v>
      </c>
      <c r="E68" s="10"/>
      <c r="F68" s="10"/>
      <c r="G68" s="10"/>
      <c r="H68" s="83"/>
    </row>
    <row r="69" spans="1:8" ht="20.100000000000001" customHeight="1" x14ac:dyDescent="0.25">
      <c r="A69" s="51"/>
      <c r="B69" s="30" t="s">
        <v>663</v>
      </c>
      <c r="C69" s="21" t="s">
        <v>649</v>
      </c>
      <c r="D69" s="48">
        <v>1053</v>
      </c>
      <c r="E69" s="10"/>
      <c r="F69" s="10"/>
      <c r="G69" s="10"/>
      <c r="H69" s="83"/>
    </row>
    <row r="70" spans="1:8" ht="20.100000000000001" customHeight="1" x14ac:dyDescent="0.25">
      <c r="A70" s="51"/>
      <c r="B70" s="30">
        <v>723</v>
      </c>
      <c r="C70" s="15" t="s">
        <v>650</v>
      </c>
      <c r="D70" s="48">
        <v>1054</v>
      </c>
      <c r="E70" s="10"/>
      <c r="F70" s="10"/>
      <c r="G70" s="10"/>
      <c r="H70" s="83"/>
    </row>
    <row r="71" spans="1:8" ht="20.100000000000001" customHeight="1" x14ac:dyDescent="0.25">
      <c r="A71" s="51"/>
      <c r="B71" s="872"/>
      <c r="C71" s="17" t="s">
        <v>651</v>
      </c>
      <c r="D71" s="786">
        <v>1055</v>
      </c>
      <c r="E71" s="846">
        <v>0</v>
      </c>
      <c r="F71" s="846">
        <v>0</v>
      </c>
      <c r="G71" s="846">
        <v>0</v>
      </c>
      <c r="H71" s="848">
        <v>0</v>
      </c>
    </row>
    <row r="72" spans="1:8" ht="12.75" customHeight="1" x14ac:dyDescent="0.25">
      <c r="A72" s="51"/>
      <c r="B72" s="872"/>
      <c r="C72" s="18" t="s">
        <v>652</v>
      </c>
      <c r="D72" s="786"/>
      <c r="E72" s="847"/>
      <c r="F72" s="847"/>
      <c r="G72" s="847"/>
      <c r="H72" s="849"/>
    </row>
    <row r="73" spans="1:8" ht="20.100000000000001" customHeight="1" x14ac:dyDescent="0.25">
      <c r="A73" s="51"/>
      <c r="B73" s="872"/>
      <c r="C73" s="17" t="s">
        <v>653</v>
      </c>
      <c r="D73" s="786">
        <v>1056</v>
      </c>
      <c r="E73" s="846"/>
      <c r="F73" s="846"/>
      <c r="G73" s="846"/>
      <c r="H73" s="848"/>
    </row>
    <row r="74" spans="1:8" ht="12" customHeight="1" x14ac:dyDescent="0.25">
      <c r="A74" s="51"/>
      <c r="B74" s="872"/>
      <c r="C74" s="18" t="s">
        <v>654</v>
      </c>
      <c r="D74" s="786"/>
      <c r="E74" s="847"/>
      <c r="F74" s="847"/>
      <c r="G74" s="847"/>
      <c r="H74" s="849"/>
    </row>
    <row r="75" spans="1:8" ht="20.100000000000001" customHeight="1" x14ac:dyDescent="0.25">
      <c r="A75" s="51"/>
      <c r="B75" s="30"/>
      <c r="C75" s="21" t="s">
        <v>655</v>
      </c>
      <c r="D75" s="48">
        <v>1057</v>
      </c>
      <c r="E75" s="10"/>
      <c r="F75" s="10"/>
      <c r="G75" s="10"/>
      <c r="H75" s="83"/>
    </row>
    <row r="76" spans="1:8" ht="20.100000000000001" customHeight="1" x14ac:dyDescent="0.25">
      <c r="A76" s="51"/>
      <c r="B76" s="30"/>
      <c r="C76" s="21" t="s">
        <v>790</v>
      </c>
      <c r="D76" s="48">
        <v>1058</v>
      </c>
      <c r="E76" s="10"/>
      <c r="F76" s="10"/>
      <c r="G76" s="10"/>
      <c r="H76" s="83"/>
    </row>
    <row r="77" spans="1:8" ht="20.100000000000001" customHeight="1" x14ac:dyDescent="0.25">
      <c r="A77" s="51"/>
      <c r="B77" s="30"/>
      <c r="C77" s="21" t="s">
        <v>656</v>
      </c>
      <c r="D77" s="48">
        <v>1059</v>
      </c>
      <c r="E77" s="10"/>
      <c r="F77" s="10"/>
      <c r="G77" s="10"/>
      <c r="H77" s="83"/>
    </row>
    <row r="78" spans="1:8" ht="20.100000000000001" customHeight="1" x14ac:dyDescent="0.25">
      <c r="A78" s="51"/>
      <c r="B78" s="30"/>
      <c r="C78" s="21" t="s">
        <v>657</v>
      </c>
      <c r="D78" s="48">
        <v>1060</v>
      </c>
      <c r="E78" s="10"/>
      <c r="F78" s="10"/>
      <c r="G78" s="10"/>
      <c r="H78" s="83"/>
    </row>
    <row r="79" spans="1:8" ht="20.100000000000001" customHeight="1" x14ac:dyDescent="0.25">
      <c r="A79" s="51"/>
      <c r="B79" s="30"/>
      <c r="C79" s="21" t="s">
        <v>658</v>
      </c>
      <c r="D79" s="48"/>
      <c r="E79" s="10"/>
      <c r="F79" s="10"/>
      <c r="G79" s="10"/>
      <c r="H79" s="83"/>
    </row>
    <row r="80" spans="1:8" ht="20.100000000000001" customHeight="1" x14ac:dyDescent="0.25">
      <c r="A80" s="51"/>
      <c r="B80" s="30"/>
      <c r="C80" s="21" t="s">
        <v>659</v>
      </c>
      <c r="D80" s="48">
        <v>1061</v>
      </c>
      <c r="E80" s="10"/>
      <c r="F80" s="10"/>
      <c r="G80" s="10"/>
      <c r="H80" s="83"/>
    </row>
    <row r="81" spans="1:8" ht="20.100000000000001" customHeight="1" thickBot="1" x14ac:dyDescent="0.3">
      <c r="A81" s="51"/>
      <c r="B81" s="29"/>
      <c r="C81" s="49" t="s">
        <v>660</v>
      </c>
      <c r="D81" s="50">
        <v>1062</v>
      </c>
      <c r="E81" s="9"/>
      <c r="F81" s="9"/>
      <c r="G81" s="9"/>
      <c r="H81" s="84"/>
    </row>
  </sheetData>
  <mergeCells count="60">
    <mergeCell ref="B2:H2"/>
    <mergeCell ref="B3:H3"/>
    <mergeCell ref="B9:B10"/>
    <mergeCell ref="D9:D10"/>
    <mergeCell ref="E62:E63"/>
    <mergeCell ref="F62:F63"/>
    <mergeCell ref="G62:G63"/>
    <mergeCell ref="H62:H63"/>
    <mergeCell ref="B36:B37"/>
    <mergeCell ref="D36:D37"/>
    <mergeCell ref="B42:B43"/>
    <mergeCell ref="D42:D43"/>
    <mergeCell ref="G56:G57"/>
    <mergeCell ref="H56:H57"/>
    <mergeCell ref="B54:B55"/>
    <mergeCell ref="D54:D55"/>
    <mergeCell ref="F36:F37"/>
    <mergeCell ref="F42:F43"/>
    <mergeCell ref="F54:F55"/>
    <mergeCell ref="B56:B57"/>
    <mergeCell ref="D56:D57"/>
    <mergeCell ref="E56:E57"/>
    <mergeCell ref="F56:F57"/>
    <mergeCell ref="G36:G37"/>
    <mergeCell ref="H36:H37"/>
    <mergeCell ref="G42:G43"/>
    <mergeCell ref="H42:H43"/>
    <mergeCell ref="G54:G55"/>
    <mergeCell ref="H54:H55"/>
    <mergeCell ref="B71:B72"/>
    <mergeCell ref="D71:D72"/>
    <mergeCell ref="B73:B74"/>
    <mergeCell ref="D73:D74"/>
    <mergeCell ref="E36:E37"/>
    <mergeCell ref="E42:E43"/>
    <mergeCell ref="E54:E55"/>
    <mergeCell ref="E73:E74"/>
    <mergeCell ref="B64:B65"/>
    <mergeCell ref="D64:D65"/>
    <mergeCell ref="B62:B63"/>
    <mergeCell ref="D62:D63"/>
    <mergeCell ref="E6:H6"/>
    <mergeCell ref="B6:B7"/>
    <mergeCell ref="C6:C7"/>
    <mergeCell ref="D6:D7"/>
    <mergeCell ref="E9:E10"/>
    <mergeCell ref="F9:F10"/>
    <mergeCell ref="G9:G10"/>
    <mergeCell ref="H9:H10"/>
    <mergeCell ref="F73:F74"/>
    <mergeCell ref="G73:G74"/>
    <mergeCell ref="H73:H74"/>
    <mergeCell ref="E64:E65"/>
    <mergeCell ref="F64:F65"/>
    <mergeCell ref="G64:G65"/>
    <mergeCell ref="H64:H65"/>
    <mergeCell ref="E71:E72"/>
    <mergeCell ref="F71:F72"/>
    <mergeCell ref="G71:G72"/>
    <mergeCell ref="H71:H72"/>
  </mergeCells>
  <pageMargins left="0.11811023622047245" right="0.11811023622047245" top="0.74803149606299213" bottom="0.74803149606299213" header="0.31496062992125984" footer="0.31496062992125984"/>
  <pageSetup paperSize="9" scale="60" orientation="portrait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17</vt:i4>
      </vt:variant>
    </vt:vector>
  </HeadingPairs>
  <TitlesOfParts>
    <vt:vector size="41" baseType="lpstr">
      <vt:lpstr>Прилог 1</vt:lpstr>
      <vt:lpstr>Прилог 1а</vt:lpstr>
      <vt:lpstr>Прилог 1б</vt:lpstr>
      <vt:lpstr>Прилог 2</vt:lpstr>
      <vt:lpstr>Прилог 3</vt:lpstr>
      <vt:lpstr>Прилог 4</vt:lpstr>
      <vt:lpstr>Прилог 4 наставак</vt:lpstr>
      <vt:lpstr>Прилог 5</vt:lpstr>
      <vt:lpstr>Прилог 5а</vt:lpstr>
      <vt:lpstr>Прилог 5б</vt:lpstr>
      <vt:lpstr>Прилог 6</vt:lpstr>
      <vt:lpstr>Прилог 7 измена</vt:lpstr>
      <vt:lpstr>Прилог  8</vt:lpstr>
      <vt:lpstr>Прилог 9</vt:lpstr>
      <vt:lpstr>Прилог 10</vt:lpstr>
      <vt:lpstr>Прилог 11</vt:lpstr>
      <vt:lpstr>Прилог 11a измена</vt:lpstr>
      <vt:lpstr>Прилог 11б</vt:lpstr>
      <vt:lpstr>Прилог 12</vt:lpstr>
      <vt:lpstr>Прилог 13</vt:lpstr>
      <vt:lpstr>Прилог 14</vt:lpstr>
      <vt:lpstr>Прилог 15измена</vt:lpstr>
      <vt:lpstr>Прилог 16</vt:lpstr>
      <vt:lpstr>Прилог 17</vt:lpstr>
      <vt:lpstr>'Прилог 11'!Print_Area</vt:lpstr>
      <vt:lpstr>'Прилог 11б'!Print_Area</vt:lpstr>
      <vt:lpstr>'Прилог 13'!Print_Area</vt:lpstr>
      <vt:lpstr>'Прилог 14'!Print_Area</vt:lpstr>
      <vt:lpstr>'Прилог 15измена'!Print_Area</vt:lpstr>
      <vt:lpstr>'Прилог 16'!Print_Area</vt:lpstr>
      <vt:lpstr>'Прилог 17'!Print_Area</vt:lpstr>
      <vt:lpstr>'Прилог 4'!Print_Area</vt:lpstr>
      <vt:lpstr>'Прилог 4 наставак'!Print_Area</vt:lpstr>
      <vt:lpstr>'Прилог 7 измена'!Print_Area</vt:lpstr>
      <vt:lpstr>'Прилог 9'!Print_Area</vt:lpstr>
      <vt:lpstr>'Прилог 1'!Print_Titles</vt:lpstr>
      <vt:lpstr>'Прилог 1а'!Print_Titles</vt:lpstr>
      <vt:lpstr>'Прилог 1б'!Print_Titles</vt:lpstr>
      <vt:lpstr>'Прилог 5'!Print_Titles</vt:lpstr>
      <vt:lpstr>'Прилог 5а'!Print_Titles</vt:lpstr>
      <vt:lpstr>'Прилог 5б'!Print_Titles</vt:lpstr>
    </vt:vector>
  </TitlesOfParts>
  <Company>Trezor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Pegan Karadžole</dc:creator>
  <cp:lastModifiedBy>Aleksandra Radosavljevic</cp:lastModifiedBy>
  <cp:lastPrinted>2024-12-06T11:23:56Z</cp:lastPrinted>
  <dcterms:created xsi:type="dcterms:W3CDTF">2013-03-07T07:52:21Z</dcterms:created>
  <dcterms:modified xsi:type="dcterms:W3CDTF">2025-06-16T06:47:42Z</dcterms:modified>
</cp:coreProperties>
</file>